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1" activeTab="17"/>
  </bookViews>
  <sheets>
    <sheet name="目录" sheetId="1" r:id="rId1"/>
    <sheet name="表一" sheetId="2" r:id="rId2"/>
    <sheet name="表二" sheetId="3" r:id="rId3"/>
    <sheet name="表三" sheetId="4" r:id="rId4"/>
    <sheet name="表四" sheetId="5" r:id="rId5"/>
    <sheet name="表五" sheetId="6" r:id="rId6"/>
    <sheet name="表六 (1)" sheetId="7" r:id="rId7"/>
    <sheet name="表六（2)" sheetId="8" r:id="rId8"/>
    <sheet name="表七 (1)" sheetId="9" r:id="rId9"/>
    <sheet name="表七(2)" sheetId="10" r:id="rId10"/>
    <sheet name="表八" sheetId="11" r:id="rId11"/>
    <sheet name="表九" sheetId="12" r:id="rId12"/>
    <sheet name="表十" sheetId="13" r:id="rId13"/>
    <sheet name="表十一" sheetId="14" r:id="rId14"/>
    <sheet name="表十二" sheetId="15" r:id="rId15"/>
    <sheet name="表十三" sheetId="16" r:id="rId16"/>
    <sheet name="表十四" sheetId="17" r:id="rId17"/>
    <sheet name="表十五" sheetId="18" r:id="rId18"/>
  </sheets>
  <definedNames>
    <definedName name="_xlnm.Print_Area" localSheetId="3">'表三'!$A$1:$F$90</definedName>
    <definedName name="_xlnm.Print_Titles" localSheetId="10">'表八'!$1:$5</definedName>
    <definedName name="_xlnm.Print_Titles" localSheetId="11">'表九'!$1:$5</definedName>
    <definedName name="_xlnm.Print_Titles" localSheetId="6">'表六 (1)'!$A:$A</definedName>
    <definedName name="_xlnm.Print_Titles" localSheetId="7">'表六（2)'!$A:$A</definedName>
    <definedName name="_xlnm.Print_Titles" localSheetId="8">'表七 (1)'!$A:$A</definedName>
    <definedName name="_xlnm.Print_Titles" localSheetId="9">'表七(2)'!$A:$A</definedName>
    <definedName name="_xlnm.Print_Titles" localSheetId="3">'表三'!$1:$5</definedName>
    <definedName name="_xlnm.Print_Titles" localSheetId="13">'表十一'!$1:$5</definedName>
    <definedName name="_xlnm.Print_Titles" localSheetId="5">'表五'!$A:$A,'表五'!$1:$4</definedName>
    <definedName name="_xlnm.Print_Titles" localSheetId="1">'表一'!$1:$4</definedName>
    <definedName name="地区名称" localSheetId="0">'目录'!#REF!</definedName>
    <definedName name="地区名称">#REF!</definedName>
    <definedName name="_xlnm._FilterDatabase" localSheetId="2" hidden="1">'表二'!$A$4:$E$1268</definedName>
    <definedName name="_xlnm._FilterDatabase" localSheetId="14" hidden="1">'表十二'!$B$4:$I$24</definedName>
  </definedNames>
  <calcPr fullCalcOnLoad="1" fullPrecision="0"/>
</workbook>
</file>

<file path=xl/sharedStrings.xml><?xml version="1.0" encoding="utf-8"?>
<sst xmlns="http://schemas.openxmlformats.org/spreadsheetml/2006/main" count="2733" uniqueCount="1687">
  <si>
    <t>目  录</t>
  </si>
  <si>
    <t xml:space="preserve">            表一 2022年一般公共预算收入表</t>
  </si>
  <si>
    <t xml:space="preserve">            表二 2022年一般公共预算支出表</t>
  </si>
  <si>
    <t xml:space="preserve">            表三 2022年一般公共预算收支平衡表</t>
  </si>
  <si>
    <t xml:space="preserve">            表四 2022年一般公共预算支出资金来源情况表</t>
  </si>
  <si>
    <t xml:space="preserve">            表五 2022年一般公共预算支出经济分类情况表</t>
  </si>
  <si>
    <t xml:space="preserve">            表六 2022年地市县一般公共预算收支表</t>
  </si>
  <si>
    <t xml:space="preserve">            表七 2022年省对下一般公共预算转移支付预算表</t>
  </si>
  <si>
    <t xml:space="preserve">            表八 2022年政府性基金预算收支表</t>
  </si>
  <si>
    <t xml:space="preserve">            表九 2022年政府性基金预算收支明细表</t>
  </si>
  <si>
    <t xml:space="preserve">            表十 2022年政府性基金调入专项收入预算表</t>
  </si>
  <si>
    <t xml:space="preserve">            表十一 2022年政府性基金预算支出资金来源情况表</t>
  </si>
  <si>
    <t xml:space="preserve">            表十二 2022年社会保险收支预算总表</t>
  </si>
  <si>
    <t xml:space="preserve">            表十三 2022年国有资本经营预算收支表</t>
  </si>
  <si>
    <t xml:space="preserve">            表十四 2022年国有资本经营预算收入表</t>
  </si>
  <si>
    <t xml:space="preserve">            表十五  2022年国有资本经营预算支出表</t>
  </si>
  <si>
    <t>表一</t>
  </si>
  <si>
    <t>2022年一般公共预算收入表</t>
  </si>
  <si>
    <t>单位：万元</t>
  </si>
  <si>
    <r>
      <rPr>
        <b/>
        <sz val="12"/>
        <rFont val="宋体"/>
        <family val="0"/>
      </rPr>
      <t>项</t>
    </r>
    <r>
      <rPr>
        <b/>
        <sz val="12"/>
        <rFont val="宋体"/>
        <family val="0"/>
      </rPr>
      <t>目</t>
    </r>
  </si>
  <si>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</si>
  <si>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</si>
  <si>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</si>
  <si>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</si>
  <si>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</si>
  <si>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</si>
  <si>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</si>
  <si>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</si>
  <si>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</si>
  <si>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</si>
  <si>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</si>
  <si>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</si>
  <si>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</si>
  <si>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</si>
  <si>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</si>
  <si>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</si>
  <si>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</si>
  <si>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</si>
  <si>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</si>
  <si>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</si>
  <si>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</si>
  <si>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</si>
  <si>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</si>
  <si>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</si>
  <si>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</si>
  <si>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</si>
  <si>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</si>
  <si>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</si>
  <si>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</si>
  <si>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</si>
  <si>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</si>
  <si>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表二</t>
  </si>
  <si>
    <t>2022年一般公共预算支出表</t>
  </si>
  <si>
    <t>项目</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</si>
  <si>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</si>
  <si>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</si>
  <si>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</si>
  <si>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</si>
  <si>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</si>
  <si>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</si>
  <si>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</si>
  <si>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</si>
  <si>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</si>
  <si>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</si>
  <si>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</si>
  <si>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</si>
  <si>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</si>
  <si>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</si>
  <si>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</si>
  <si>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</si>
  <si>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</si>
  <si>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</si>
  <si>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</si>
  <si>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</si>
  <si>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</si>
  <si>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</si>
  <si>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</si>
  <si>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</si>
  <si>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</si>
  <si>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</si>
  <si>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</si>
  <si>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</si>
  <si>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</si>
  <si>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</si>
  <si>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</si>
  <si>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</si>
  <si>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</si>
  <si>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</si>
  <si>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</si>
  <si>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</si>
  <si>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</si>
  <si>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</si>
  <si>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</si>
  <si>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</si>
  <si>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</si>
  <si>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</si>
  <si>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</si>
  <si>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</si>
  <si>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</si>
  <si>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</si>
  <si>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</si>
  <si>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</si>
  <si>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</si>
  <si>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</si>
  <si>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</si>
  <si>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</si>
  <si>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</si>
  <si>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</si>
  <si>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</si>
  <si>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</si>
  <si>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</si>
  <si>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</si>
  <si>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</si>
  <si>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</si>
  <si>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</si>
  <si>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</si>
  <si>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</si>
  <si>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</si>
  <si>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</si>
  <si>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</si>
  <si>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</si>
  <si>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</si>
  <si>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</si>
  <si>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</si>
  <si>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</si>
  <si>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</si>
  <si>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</si>
  <si>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</si>
  <si>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</si>
  <si>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</si>
  <si>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</si>
  <si>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</si>
  <si>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</si>
  <si>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</si>
  <si>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</si>
  <si>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</si>
  <si>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</si>
  <si>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</si>
  <si>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</si>
  <si>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</si>
  <si>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</si>
  <si>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</si>
  <si>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</si>
  <si>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</si>
  <si>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</si>
  <si>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</si>
  <si>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</si>
  <si>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</si>
  <si>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</si>
  <si>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</si>
  <si>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</si>
  <si>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</si>
  <si>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</si>
  <si>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</si>
  <si>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</si>
  <si>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</si>
  <si>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</si>
  <si>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</si>
  <si>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</si>
  <si>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</si>
  <si>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</si>
  <si>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</si>
  <si>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</si>
  <si>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</si>
  <si>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</si>
  <si>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</si>
  <si>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</si>
  <si>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</si>
  <si>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</si>
  <si>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</si>
  <si>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</si>
  <si>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</si>
  <si>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</si>
  <si>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</si>
  <si>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</si>
  <si>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</si>
  <si>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</si>
  <si>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</si>
  <si>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</si>
  <si>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</si>
  <si>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</si>
  <si>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</si>
  <si>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</si>
  <si>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</si>
  <si>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</si>
  <si>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</si>
  <si>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r>
      <t xml:space="preserve"> </t>
    </r>
    <r>
      <rPr>
        <sz val="11"/>
        <rFont val="宋体"/>
        <family val="0"/>
      </rPr>
      <t xml:space="preserve">   </t>
    </r>
    <r>
      <rPr>
        <sz val="11"/>
        <rFont val="宋体"/>
        <family val="0"/>
      </rPr>
      <t>对外宣传</t>
    </r>
  </si>
  <si>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</si>
  <si>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</si>
  <si>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</si>
  <si>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</si>
  <si>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</si>
  <si>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</si>
  <si>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</si>
  <si>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</si>
  <si>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</si>
  <si>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</si>
  <si>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</si>
  <si>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</si>
  <si>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</si>
  <si>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</si>
  <si>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</si>
  <si>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</si>
  <si>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</si>
  <si>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</si>
  <si>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</si>
  <si>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</si>
  <si>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</si>
  <si>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</si>
  <si>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</si>
  <si>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</si>
  <si>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</si>
  <si>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</si>
  <si>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</si>
  <si>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</si>
  <si>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</si>
  <si>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</si>
  <si>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</si>
  <si>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</si>
  <si>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</si>
  <si>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</si>
  <si>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</si>
  <si>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</si>
  <si>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</si>
  <si>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</si>
  <si>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</si>
  <si>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</si>
  <si>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</si>
  <si>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</si>
  <si>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</si>
  <si>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</si>
  <si>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</si>
  <si>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</si>
  <si>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</si>
  <si>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</si>
  <si>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</si>
  <si>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</si>
  <si>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</si>
  <si>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</si>
  <si>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</si>
  <si>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</si>
  <si>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</si>
  <si>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</si>
  <si>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</si>
  <si>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</si>
  <si>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</si>
  <si>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</si>
  <si>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</si>
  <si>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</si>
  <si>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</si>
  <si>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</si>
  <si>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</si>
  <si>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</si>
  <si>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</si>
  <si>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</si>
  <si>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</si>
  <si>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</si>
  <si>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</si>
  <si>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</si>
  <si>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</si>
  <si>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</si>
  <si>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</si>
  <si>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</si>
  <si>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</si>
  <si>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</si>
  <si>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</si>
  <si>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</si>
  <si>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</si>
  <si>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</si>
  <si>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</si>
  <si>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</si>
  <si>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</si>
  <si>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</si>
  <si>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</si>
  <si>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</si>
  <si>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</si>
  <si>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</si>
  <si>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</si>
  <si>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</si>
  <si>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</si>
  <si>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</si>
  <si>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</si>
  <si>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</si>
  <si>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</si>
  <si>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</si>
  <si>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</si>
  <si>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</si>
  <si>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</si>
  <si>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</si>
  <si>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</si>
  <si>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</si>
  <si>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</si>
  <si>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</si>
  <si>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</si>
  <si>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</si>
  <si>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</si>
  <si>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</si>
  <si>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</si>
  <si>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</si>
  <si>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</si>
  <si>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</si>
  <si>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</si>
  <si>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</si>
  <si>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</si>
  <si>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</si>
  <si>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</si>
  <si>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</si>
  <si>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</si>
  <si>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</si>
  <si>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</si>
  <si>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</si>
  <si>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</si>
  <si>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</si>
  <si>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</si>
  <si>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</si>
  <si>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</si>
  <si>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</si>
  <si>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</si>
  <si>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r>
      <t xml:space="preserve"> </t>
    </r>
    <r>
      <rPr>
        <sz val="11"/>
        <rFont val="宋体"/>
        <family val="0"/>
      </rPr>
      <t xml:space="preserve">     </t>
    </r>
    <r>
      <rPr>
        <sz val="11"/>
        <rFont val="宋体"/>
        <family val="0"/>
      </rPr>
      <t>共性技术研究与开发</t>
    </r>
  </si>
  <si>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</si>
  <si>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</si>
  <si>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</si>
  <si>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</si>
  <si>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</si>
  <si>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</si>
  <si>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</si>
  <si>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</si>
  <si>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</si>
  <si>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</si>
  <si>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</si>
  <si>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</si>
  <si>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</si>
  <si>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</si>
  <si>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</si>
  <si>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</si>
  <si>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</si>
  <si>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</si>
  <si>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</si>
  <si>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</si>
  <si>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</si>
  <si>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</si>
  <si>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</si>
  <si>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</si>
  <si>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</si>
  <si>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</si>
  <si>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</si>
  <si>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</si>
  <si>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</si>
  <si>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</si>
  <si>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</si>
  <si>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</si>
  <si>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</si>
  <si>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</si>
  <si>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</si>
  <si>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</si>
  <si>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</si>
  <si>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</si>
  <si>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</si>
  <si>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</si>
  <si>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</si>
  <si>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</si>
  <si>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</si>
  <si>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</si>
  <si>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</si>
  <si>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</si>
  <si>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</si>
  <si>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</si>
  <si>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</si>
  <si>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</si>
  <si>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</si>
  <si>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</si>
  <si>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</si>
  <si>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</si>
  <si>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</si>
  <si>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</si>
  <si>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</si>
  <si>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</si>
  <si>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</si>
  <si>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</si>
  <si>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</si>
  <si>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</si>
  <si>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</si>
  <si>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</si>
  <si>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</si>
  <si>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</si>
  <si>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</si>
  <si>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</si>
  <si>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</si>
  <si>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</si>
  <si>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</si>
  <si>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</si>
  <si>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</si>
  <si>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</si>
  <si>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</si>
  <si>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</si>
  <si>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</si>
  <si>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</si>
  <si>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</si>
  <si>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</si>
  <si>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</si>
  <si>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</si>
  <si>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</si>
  <si>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</si>
  <si>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</si>
  <si>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</si>
  <si>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</si>
  <si>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</si>
  <si>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</si>
  <si>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</si>
  <si>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</si>
  <si>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</si>
  <si>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</si>
  <si>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</si>
  <si>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</si>
  <si>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</si>
  <si>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</si>
  <si>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</si>
  <si>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</si>
  <si>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</si>
  <si>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</si>
  <si>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</si>
  <si>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</si>
  <si>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</si>
  <si>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</si>
  <si>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</si>
  <si>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</si>
  <si>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</si>
  <si>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</si>
  <si>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</si>
  <si>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</si>
  <si>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</si>
  <si>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</si>
  <si>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</si>
  <si>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</si>
  <si>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</si>
  <si>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</si>
  <si>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</si>
  <si>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</si>
  <si>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</si>
  <si>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</si>
  <si>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</si>
  <si>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</si>
  <si>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</si>
  <si>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</si>
  <si>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</si>
  <si>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</si>
  <si>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</si>
  <si>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</si>
  <si>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</si>
  <si>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</si>
  <si>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</si>
  <si>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</si>
  <si>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</si>
  <si>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</si>
  <si>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</si>
  <si>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</si>
  <si>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</si>
  <si>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</si>
  <si>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</si>
  <si>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</si>
  <si>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</si>
  <si>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</si>
  <si>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</si>
  <si>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</si>
  <si>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</si>
  <si>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</si>
  <si>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</si>
  <si>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</si>
  <si>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</si>
  <si>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</si>
  <si>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</si>
  <si>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</si>
  <si>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</si>
  <si>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</si>
  <si>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</si>
  <si>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</si>
  <si>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</si>
  <si>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</si>
  <si>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</si>
  <si>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</si>
  <si>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</si>
  <si>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</si>
  <si>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</si>
  <si>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</si>
  <si>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</si>
  <si>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</si>
  <si>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</si>
  <si>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</si>
  <si>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</si>
  <si>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</si>
  <si>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</si>
  <si>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</si>
  <si>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</si>
  <si>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</si>
  <si>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</si>
  <si>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</si>
  <si>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</si>
  <si>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</si>
  <si>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</si>
  <si>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</si>
  <si>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</si>
  <si>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</si>
  <si>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</si>
  <si>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</si>
  <si>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</si>
  <si>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</si>
  <si>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</si>
  <si>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</si>
  <si>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</si>
  <si>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</si>
  <si>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</si>
  <si>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</si>
  <si>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</si>
  <si>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</si>
  <si>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</si>
  <si>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</si>
  <si>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</si>
  <si>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</si>
  <si>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</si>
  <si>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</si>
  <si>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</si>
  <si>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</si>
  <si>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</si>
  <si>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</si>
  <si>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</si>
  <si>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</si>
  <si>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</si>
  <si>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</si>
  <si>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</si>
  <si>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</si>
  <si>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</si>
  <si>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</si>
  <si>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</si>
  <si>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</si>
  <si>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</si>
  <si>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</si>
  <si>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</si>
  <si>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</si>
  <si>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</si>
  <si>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</si>
  <si>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</si>
  <si>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</si>
  <si>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</si>
  <si>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</si>
  <si>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</si>
  <si>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</si>
  <si>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</si>
  <si>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</si>
  <si>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</si>
  <si>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</si>
  <si>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</si>
  <si>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</si>
  <si>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</si>
  <si>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</si>
  <si>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</si>
  <si>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</si>
  <si>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</si>
  <si>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</si>
  <si>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</si>
  <si>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</si>
  <si>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</si>
  <si>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</si>
  <si>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</si>
  <si>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</si>
  <si>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</si>
  <si>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</si>
  <si>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</si>
  <si>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</si>
  <si>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</si>
  <si>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</si>
  <si>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</si>
  <si>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</si>
  <si>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</si>
  <si>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</si>
  <si>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</si>
  <si>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</si>
  <si>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</si>
  <si>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</si>
  <si>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</si>
  <si>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</si>
  <si>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</si>
  <si>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</si>
  <si>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</si>
  <si>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</si>
  <si>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</si>
  <si>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</si>
  <si>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</si>
  <si>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</si>
  <si>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</si>
  <si>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</si>
  <si>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</si>
  <si>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</si>
  <si>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</si>
  <si>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</si>
  <si>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</si>
  <si>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</si>
  <si>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</si>
  <si>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</si>
  <si>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</si>
  <si>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</si>
  <si>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</si>
  <si>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</si>
  <si>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</si>
  <si>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</si>
  <si>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</si>
  <si>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</si>
  <si>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</si>
  <si>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</si>
  <si>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</si>
  <si>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</si>
  <si>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</si>
  <si>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</si>
  <si>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</si>
  <si>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</si>
  <si>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</si>
  <si>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</si>
  <si>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</si>
  <si>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</si>
  <si>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</si>
  <si>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</si>
  <si>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</si>
  <si>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</si>
  <si>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</si>
  <si>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</si>
  <si>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</si>
  <si>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</si>
  <si>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</si>
  <si>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</si>
  <si>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</si>
  <si>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</si>
  <si>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</si>
  <si>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</si>
  <si>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</si>
  <si>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</si>
  <si>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</si>
  <si>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</si>
  <si>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</si>
  <si>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</si>
  <si>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</si>
  <si>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</si>
  <si>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</si>
  <si>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</si>
  <si>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</si>
  <si>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</si>
  <si>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</si>
  <si>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</si>
  <si>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</si>
  <si>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</si>
  <si>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</si>
  <si>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</si>
  <si>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</si>
  <si>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</si>
  <si>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</si>
  <si>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</si>
  <si>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</si>
  <si>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</si>
  <si>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</si>
  <si>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</si>
  <si>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</si>
  <si>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</si>
  <si>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</si>
  <si>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</si>
  <si>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</si>
  <si>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</si>
  <si>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</si>
  <si>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</si>
  <si>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</si>
  <si>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</si>
  <si>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</si>
  <si>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</si>
  <si>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</si>
  <si>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</si>
  <si>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</si>
  <si>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</si>
  <si>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</si>
  <si>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</si>
  <si>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</si>
  <si>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</si>
  <si>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</si>
  <si>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</si>
  <si>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</si>
  <si>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</si>
  <si>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</si>
  <si>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</si>
  <si>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</si>
  <si>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</si>
  <si>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</si>
  <si>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</si>
  <si>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</si>
  <si>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</si>
  <si>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</si>
  <si>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</si>
  <si>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</si>
  <si>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</si>
  <si>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</si>
  <si>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</si>
  <si>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</si>
  <si>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</si>
  <si>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</si>
  <si>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</si>
  <si>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</si>
  <si>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</si>
  <si>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</si>
  <si>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</si>
  <si>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</si>
  <si>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</si>
  <si>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</si>
  <si>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</si>
  <si>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</si>
  <si>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</si>
  <si>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</si>
  <si>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</si>
  <si>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</si>
  <si>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</si>
  <si>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</si>
  <si>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</si>
  <si>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</si>
  <si>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</si>
  <si>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</si>
  <si>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</si>
  <si>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</si>
  <si>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</si>
  <si>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</si>
  <si>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</si>
  <si>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</si>
  <si>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</si>
  <si>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</si>
  <si>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</si>
  <si>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</si>
  <si>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</si>
  <si>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</si>
  <si>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</si>
  <si>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</si>
  <si>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</si>
  <si>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</si>
  <si>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</si>
  <si>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</si>
  <si>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</si>
  <si>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</si>
  <si>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</si>
  <si>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</si>
  <si>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</si>
  <si>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</si>
  <si>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</si>
  <si>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</si>
  <si>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</si>
  <si>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</si>
  <si>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</si>
  <si>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</si>
  <si>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</si>
  <si>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</si>
  <si>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</si>
  <si>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</si>
  <si>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</si>
  <si>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</si>
  <si>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</si>
  <si>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</si>
  <si>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</si>
  <si>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</si>
  <si>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</si>
  <si>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</si>
  <si>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</si>
  <si>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</si>
  <si>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</si>
  <si>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</si>
  <si>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</si>
  <si>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</si>
  <si>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</si>
  <si>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</si>
  <si>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</si>
  <si>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</si>
  <si>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</si>
  <si>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</si>
  <si>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</si>
  <si>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</si>
  <si>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</si>
  <si>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</si>
  <si>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</si>
  <si>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</si>
  <si>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</si>
  <si>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</si>
  <si>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</si>
  <si>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</si>
  <si>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</si>
  <si>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</si>
  <si>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</si>
  <si>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</si>
  <si>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</si>
  <si>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</si>
  <si>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</si>
  <si>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</si>
  <si>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</si>
  <si>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</si>
  <si>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</si>
  <si>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</si>
  <si>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</si>
  <si>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</si>
  <si>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</si>
  <si>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</si>
  <si>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</si>
  <si>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</si>
  <si>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</si>
  <si>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</si>
  <si>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</si>
  <si>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</si>
  <si>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</si>
  <si>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</si>
  <si>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</si>
  <si>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</si>
  <si>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</si>
  <si>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</si>
  <si>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</si>
  <si>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</si>
  <si>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</si>
  <si>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</si>
  <si>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</si>
  <si>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</si>
  <si>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</si>
  <si>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</si>
  <si>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</si>
  <si>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</si>
  <si>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</si>
  <si>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</si>
  <si>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</si>
  <si>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</si>
  <si>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</si>
  <si>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</si>
  <si>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</si>
  <si>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</si>
  <si>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</si>
  <si>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</si>
  <si>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</si>
  <si>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</si>
  <si>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</si>
  <si>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</si>
  <si>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</si>
  <si>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</si>
  <si>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</si>
  <si>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</si>
  <si>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</si>
  <si>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</si>
  <si>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</si>
  <si>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</si>
  <si>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</si>
  <si>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</si>
  <si>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</si>
  <si>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</si>
  <si>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</si>
  <si>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</si>
  <si>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</si>
  <si>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</si>
  <si>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</si>
  <si>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</si>
  <si>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</si>
  <si>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</si>
  <si>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</si>
  <si>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</si>
  <si>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</si>
  <si>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</si>
  <si>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</si>
  <si>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</si>
  <si>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</si>
  <si>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</si>
  <si>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</si>
  <si>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</si>
  <si>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</si>
  <si>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</si>
  <si>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</si>
  <si>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</si>
  <si>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</si>
  <si>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</si>
  <si>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</si>
  <si>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</si>
  <si>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</si>
  <si>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</si>
  <si>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</si>
  <si>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</si>
  <si>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</si>
  <si>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</si>
  <si>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</si>
  <si>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</si>
  <si>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</si>
  <si>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</si>
  <si>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</si>
  <si>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</si>
  <si>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</si>
  <si>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</si>
  <si>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</si>
  <si>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</si>
  <si>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</si>
  <si>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</si>
  <si>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</si>
  <si>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</si>
  <si>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</si>
  <si>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</si>
  <si>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</si>
  <si>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</si>
  <si>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</si>
  <si>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</si>
  <si>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</si>
  <si>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</si>
  <si>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</si>
  <si>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</si>
  <si>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</si>
  <si>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</si>
  <si>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</si>
  <si>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</si>
  <si>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</si>
  <si>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</si>
  <si>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</si>
  <si>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</si>
  <si>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</si>
  <si>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</si>
  <si>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</si>
  <si>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</si>
  <si>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</si>
  <si>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</si>
  <si>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</si>
  <si>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</si>
  <si>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</si>
  <si>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</si>
  <si>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</si>
  <si>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</si>
  <si>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</si>
  <si>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</si>
  <si>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</si>
  <si>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</si>
  <si>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</si>
  <si>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</si>
  <si>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</si>
  <si>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</si>
  <si>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</si>
  <si>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</si>
  <si>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</si>
  <si>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</si>
  <si>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</si>
  <si>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</si>
  <si>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</si>
  <si>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</si>
  <si>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</si>
  <si>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</si>
  <si>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</si>
  <si>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</si>
  <si>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</si>
  <si>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</si>
  <si>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</si>
  <si>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</si>
  <si>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</si>
  <si>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</si>
  <si>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</si>
  <si>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</si>
  <si>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</si>
  <si>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</si>
  <si>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其他粮油事务支出</t>
  </si>
  <si>
    <t xml:space="preserve">    能源储备</t>
  </si>
  <si>
    <t xml:space="preserve">      石油储备</t>
  </si>
  <si>
    <t xml:space="preserve">      天然铀能源储备</t>
  </si>
  <si>
    <t xml:space="preserve">      煤炭储备</t>
  </si>
  <si>
    <r>
      <t xml:space="preserve"> </t>
    </r>
    <r>
      <rPr>
        <sz val="11"/>
        <rFont val="宋体"/>
        <family val="0"/>
      </rPr>
      <t xml:space="preserve">     </t>
    </r>
    <r>
      <rPr>
        <sz val="11"/>
        <rFont val="宋体"/>
        <family val="0"/>
      </rPr>
      <t>成品油储备</t>
    </r>
  </si>
  <si>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</si>
  <si>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</si>
  <si>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</si>
  <si>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</si>
  <si>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</si>
  <si>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</si>
  <si>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</si>
  <si>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</si>
  <si>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</si>
  <si>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</si>
  <si>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</si>
  <si>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</si>
  <si>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</si>
  <si>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</si>
  <si>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</si>
  <si>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</si>
  <si>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</si>
  <si>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</si>
  <si>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</si>
  <si>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</si>
  <si>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</si>
  <si>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</si>
  <si>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</si>
  <si>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</si>
  <si>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</si>
  <si>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</si>
  <si>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</si>
  <si>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</si>
  <si>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</si>
  <si>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</si>
  <si>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</si>
  <si>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</si>
  <si>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</si>
  <si>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</si>
  <si>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</si>
  <si>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</si>
  <si>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</si>
  <si>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</si>
  <si>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</si>
  <si>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</si>
  <si>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</si>
  <si>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</si>
  <si>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</si>
  <si>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</si>
  <si>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</si>
  <si>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</si>
  <si>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</si>
  <si>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</si>
  <si>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</si>
  <si>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</si>
  <si>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</si>
  <si>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</si>
  <si>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</si>
  <si>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</si>
  <si>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</si>
  <si>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</si>
  <si>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</si>
  <si>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</si>
  <si>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</si>
  <si>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</si>
  <si>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</si>
  <si>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</si>
  <si>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</si>
  <si>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</si>
  <si>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</si>
  <si>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</si>
  <si>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</si>
  <si>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</si>
  <si>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</si>
  <si>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</si>
  <si>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表三</t>
  </si>
  <si>
    <t>2022年一般公共预算收支平衡表</t>
  </si>
  <si>
    <r>
      <rPr>
        <b/>
        <sz val="12"/>
        <rFont val="宋体"/>
        <family val="0"/>
      </rPr>
      <t>收</t>
    </r>
    <r>
      <rPr>
        <b/>
        <sz val="14"/>
        <rFont val="宋体"/>
        <family val="0"/>
      </rPr>
      <t>入</t>
    </r>
  </si>
  <si>
    <r>
      <rPr>
        <b/>
        <sz val="12"/>
        <rFont val="宋体"/>
        <family val="0"/>
      </rPr>
      <t>支</t>
    </r>
    <r>
      <rPr>
        <b/>
        <sz val="14"/>
        <rFont val="宋体"/>
        <family val="0"/>
      </rPr>
      <t>出</t>
    </r>
  </si>
  <si>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</si>
  <si>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</si>
  <si>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</si>
  <si>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</si>
  <si>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</si>
  <si>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</si>
  <si>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</si>
  <si>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</si>
  <si>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</si>
  <si>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</si>
  <si>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</si>
  <si>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</si>
  <si>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</si>
  <si>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</si>
  <si>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</si>
  <si>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</si>
  <si>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</si>
  <si>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</si>
  <si>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</si>
  <si>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</si>
  <si>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</si>
  <si>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</si>
  <si>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</si>
  <si>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</si>
  <si>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</si>
  <si>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</si>
  <si>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</si>
  <si>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</si>
  <si>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</si>
  <si>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</si>
  <si>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</si>
  <si>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</si>
  <si>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</si>
  <si>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</si>
  <si>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</si>
  <si>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</si>
  <si>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</si>
  <si>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</si>
  <si>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</si>
  <si>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</si>
  <si>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</si>
  <si>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</si>
  <si>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</si>
  <si>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</si>
  <si>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</si>
  <si>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</si>
  <si>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</si>
  <si>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</si>
  <si>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</si>
  <si>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</si>
  <si>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</si>
  <si>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</si>
  <si>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</si>
  <si>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</si>
  <si>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</si>
  <si>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</si>
  <si>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</si>
  <si>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</si>
  <si>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</si>
  <si>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</si>
  <si>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</si>
  <si>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</si>
  <si>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</si>
  <si>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</si>
  <si>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</si>
  <si>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</si>
  <si>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</si>
  <si>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</si>
  <si>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</si>
  <si>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</si>
  <si>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</si>
  <si>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</si>
  <si>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</si>
  <si>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</si>
  <si>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</si>
  <si>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</si>
  <si>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</si>
  <si>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</si>
  <si>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</si>
  <si>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</si>
  <si>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</si>
  <si>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</si>
  <si>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</si>
  <si>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</si>
  <si>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</si>
  <si>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</si>
  <si>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</si>
  <si>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</si>
  <si>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</si>
  <si>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</si>
  <si>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</si>
  <si>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表四</t>
  </si>
  <si>
    <t>2022年一般公共预算支出资金来源情况表</t>
  </si>
  <si>
    <t>合计</t>
  </si>
  <si>
    <t>财力安排</t>
  </si>
  <si>
    <t>专项转移支付收入安排</t>
  </si>
  <si>
    <t>动用上年结余安排</t>
  </si>
  <si>
    <t>调入资金</t>
  </si>
  <si>
    <t>政府债务资金</t>
  </si>
  <si>
    <t>其他资金</t>
  </si>
  <si>
    <t xml:space="preserve">    行政事业单位养老支出</t>
  </si>
  <si>
    <t xml:space="preserve">    老龄卫生健康事务</t>
  </si>
  <si>
    <t xml:space="preserve">    粮油物资事务</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</si>
  <si>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</si>
  <si>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</si>
  <si>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</si>
  <si>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</si>
  <si>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</si>
  <si>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</si>
  <si>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</si>
  <si>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表五</t>
  </si>
  <si>
    <t>2022年政府预算支出经济分类情况表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</si>
  <si>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</si>
  <si>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</si>
  <si>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</si>
  <si>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</si>
  <si>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</si>
  <si>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</si>
  <si>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</si>
  <si>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</si>
  <si>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</si>
  <si>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</si>
  <si>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</si>
  <si>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</si>
  <si>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</si>
  <si>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</si>
  <si>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</si>
  <si>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</si>
  <si>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</si>
  <si>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表六之一</t>
  </si>
  <si>
    <t>2022年地市县一般公共预算收支表</t>
  </si>
  <si>
    <t>2016年分地市县公共财政收支预算表</t>
  </si>
  <si>
    <t>地    区</t>
  </si>
  <si>
    <t>收       入</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</si>
  <si>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</si>
  <si>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</si>
  <si>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</si>
  <si>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</si>
  <si>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</si>
  <si>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</si>
  <si>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</si>
  <si>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</si>
  <si>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</si>
  <si>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</si>
  <si>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</si>
  <si>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</si>
  <si>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</si>
  <si>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</si>
  <si>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</si>
  <si>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</si>
  <si>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</si>
  <si>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</si>
  <si>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</si>
  <si>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</si>
  <si>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</si>
  <si>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</si>
  <si>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</si>
  <si>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</si>
  <si>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</si>
  <si>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</si>
  <si>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</si>
  <si>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宁夏回族自治区</t>
  </si>
  <si>
    <t xml:space="preserve">  宁夏回族自治区本级</t>
  </si>
  <si>
    <t xml:space="preserve">  地（市、州）合计</t>
  </si>
  <si>
    <t xml:space="preserve">    银川市</t>
  </si>
  <si>
    <t xml:space="preserve">      银川市本级</t>
  </si>
  <si>
    <t xml:space="preserve">      区县级合计</t>
  </si>
  <si>
    <t xml:space="preserve">        兴庆区</t>
  </si>
  <si>
    <t xml:space="preserve">        金凤区</t>
  </si>
  <si>
    <t xml:space="preserve">        西夏区</t>
  </si>
  <si>
    <t xml:space="preserve">        永宁县</t>
  </si>
  <si>
    <t xml:space="preserve">        贺兰县</t>
  </si>
  <si>
    <t xml:space="preserve">         灵武市</t>
  </si>
  <si>
    <t xml:space="preserve">         宁东管委会</t>
  </si>
  <si>
    <t xml:space="preserve">    石嘴山市</t>
  </si>
  <si>
    <t xml:space="preserve">      石嘴山市本级</t>
  </si>
  <si>
    <t xml:space="preserve">        大武口区</t>
  </si>
  <si>
    <t xml:space="preserve">        惠农区</t>
  </si>
  <si>
    <t xml:space="preserve">        平罗县</t>
  </si>
  <si>
    <t xml:space="preserve">    吴忠市</t>
  </si>
  <si>
    <t xml:space="preserve">      吴忠市本级</t>
  </si>
  <si>
    <t xml:space="preserve">        利通区</t>
  </si>
  <si>
    <t xml:space="preserve">        红寺堡区</t>
  </si>
  <si>
    <t xml:space="preserve">        青铜峡市</t>
  </si>
  <si>
    <t xml:space="preserve">        盐池县</t>
  </si>
  <si>
    <t xml:space="preserve">        同心县</t>
  </si>
  <si>
    <t xml:space="preserve">    中卫市</t>
  </si>
  <si>
    <t xml:space="preserve">      中卫市本级</t>
  </si>
  <si>
    <t xml:space="preserve">        沙坡头区</t>
  </si>
  <si>
    <t xml:space="preserve">        中宁县</t>
  </si>
  <si>
    <t xml:space="preserve">        海原县</t>
  </si>
  <si>
    <t xml:space="preserve">    固原市</t>
  </si>
  <si>
    <t xml:space="preserve">      固原市本级</t>
  </si>
  <si>
    <t xml:space="preserve">        原州区</t>
  </si>
  <si>
    <t xml:space="preserve">        西吉县</t>
  </si>
  <si>
    <t xml:space="preserve">        隆德县</t>
  </si>
  <si>
    <t xml:space="preserve">        泾源县</t>
  </si>
  <si>
    <t xml:space="preserve">        彭阳县</t>
  </si>
  <si>
    <t>表六之二</t>
  </si>
  <si>
    <t>支            出</t>
  </si>
  <si>
    <t>支出
合计</t>
  </si>
  <si>
    <t>一般公共服务支出</t>
  </si>
  <si>
    <t>外交支出</t>
  </si>
  <si>
    <t>国防支出</t>
  </si>
  <si>
    <t>公共
安全支出</t>
  </si>
  <si>
    <t>教育支出</t>
  </si>
  <si>
    <t>科学
技术支出</t>
  </si>
  <si>
    <t>文化旅游体育与传媒支出</t>
  </si>
  <si>
    <t>社会保障和就业支出</t>
  </si>
  <si>
    <t>卫生健康支出</t>
  </si>
  <si>
    <t>节能环保支出</t>
  </si>
  <si>
    <t>城乡社区支出</t>
  </si>
  <si>
    <t>农林水支出</t>
  </si>
  <si>
    <t>交通
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</si>
  <si>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</si>
  <si>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</si>
  <si>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</si>
  <si>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</si>
  <si>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</si>
  <si>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</si>
  <si>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</si>
  <si>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</si>
  <si>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债务付息支出</t>
  </si>
  <si>
    <t>债务发行费用支出</t>
  </si>
  <si>
    <t>其他
支出</t>
  </si>
  <si>
    <t>表七之一</t>
  </si>
  <si>
    <t>2022年省对下一般公共预算转移支付预算表</t>
  </si>
  <si>
    <t>转移支付合计</t>
  </si>
  <si>
    <r>
      <rPr>
        <sz val="9"/>
        <rFont val="宋体"/>
        <family val="0"/>
      </rPr>
      <t xml:space="preserve">一 </t>
    </r>
    <r>
      <rPr>
        <sz val="9"/>
        <rFont val="宋体"/>
        <family val="0"/>
      </rPr>
      <t xml:space="preserve">         </t>
    </r>
    <r>
      <rPr>
        <sz val="9"/>
        <rFont val="宋体"/>
        <family val="0"/>
      </rPr>
      <t>般</t>
    </r>
    <r>
      <rPr>
        <sz val="9"/>
        <rFont val="宋体"/>
        <family val="0"/>
      </rPr>
      <t xml:space="preserve">              </t>
    </r>
    <r>
      <rPr>
        <sz val="9"/>
        <rFont val="宋体"/>
        <family val="0"/>
      </rPr>
      <t>性</t>
    </r>
    <r>
      <rPr>
        <sz val="9"/>
        <rFont val="宋体"/>
        <family val="0"/>
      </rPr>
      <t xml:space="preserve">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</si>
  <si>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</si>
  <si>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</si>
  <si>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</si>
  <si>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</si>
  <si>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</si>
  <si>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</si>
  <si>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</si>
  <si>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</si>
  <si>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</si>
  <si>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</si>
  <si>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</si>
  <si>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</si>
  <si>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</si>
  <si>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</si>
  <si>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</si>
  <si>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</si>
  <si>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</si>
  <si>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</si>
  <si>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</si>
  <si>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</si>
  <si>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</si>
  <si>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</si>
  <si>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</si>
  <si>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</si>
  <si>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</si>
  <si>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</si>
  <si>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</si>
  <si>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</si>
  <si>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</si>
  <si>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</si>
  <si>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</si>
  <si>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</si>
  <si>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</si>
  <si>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</si>
  <si>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</si>
  <si>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</si>
  <si>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表七之二</t>
  </si>
  <si>
    <r>
      <rPr>
        <sz val="9"/>
        <rFont val="宋体"/>
        <family val="0"/>
      </rPr>
      <t xml:space="preserve">专                   项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</si>
  <si>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专项转移支付小计</t>
  </si>
  <si>
    <t>一般公共服务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</si>
  <si>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</si>
  <si>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</si>
  <si>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</si>
  <si>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</si>
  <si>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</si>
  <si>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</si>
  <si>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</si>
  <si>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</si>
  <si>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</si>
  <si>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</si>
  <si>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</si>
  <si>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</si>
  <si>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</si>
  <si>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</si>
  <si>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</si>
  <si>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</si>
  <si>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</si>
  <si>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</si>
  <si>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灾害防治及应急管理</t>
  </si>
  <si>
    <t>其他专项转移支付</t>
  </si>
  <si>
    <t>表八</t>
  </si>
  <si>
    <t>2022年政府性基金预算收支表</t>
  </si>
  <si>
    <r>
      <rPr>
        <b/>
        <sz val="14"/>
        <rFont val="宋体"/>
        <family val="0"/>
      </rPr>
      <t>收</t>
    </r>
    <r>
      <rPr>
        <b/>
        <sz val="14"/>
        <rFont val="宋体"/>
        <family val="0"/>
      </rPr>
      <t>入</t>
    </r>
  </si>
  <si>
    <r>
      <rPr>
        <b/>
        <sz val="14"/>
        <rFont val="宋体"/>
        <family val="0"/>
      </rPr>
      <t>支</t>
    </r>
    <r>
      <rPr>
        <b/>
        <sz val="14"/>
        <rFont val="宋体"/>
        <family val="0"/>
      </rPr>
      <t>出</t>
    </r>
  </si>
  <si>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</si>
  <si>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</si>
  <si>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</si>
  <si>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</si>
  <si>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</si>
  <si>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</si>
  <si>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</si>
  <si>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</si>
  <si>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</si>
  <si>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</si>
  <si>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</si>
  <si>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</si>
  <si>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</si>
  <si>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</si>
  <si>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</si>
  <si>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</si>
  <si>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</si>
  <si>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</si>
  <si>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</si>
  <si>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</si>
  <si>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</si>
  <si>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</si>
  <si>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</si>
  <si>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</si>
  <si>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</si>
  <si>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</si>
  <si>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</si>
  <si>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</si>
  <si>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</si>
  <si>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</si>
  <si>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</si>
  <si>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</si>
  <si>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</si>
  <si>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</si>
  <si>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</si>
  <si>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</si>
  <si>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</si>
  <si>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</si>
  <si>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</si>
  <si>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</si>
  <si>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</si>
  <si>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</si>
  <si>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</si>
  <si>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</si>
  <si>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</si>
  <si>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</si>
  <si>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</si>
  <si>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</si>
  <si>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</si>
  <si>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</si>
  <si>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</si>
  <si>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</si>
  <si>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</si>
  <si>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</si>
  <si>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</si>
  <si>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</si>
  <si>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</si>
  <si>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</si>
  <si>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</si>
  <si>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</si>
  <si>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</si>
  <si>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</si>
  <si>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</si>
  <si>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</si>
  <si>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</si>
  <si>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</si>
  <si>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</si>
  <si>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</si>
  <si>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</si>
  <si>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</si>
  <si>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</si>
  <si>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</si>
  <si>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</si>
  <si>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</si>
  <si>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</si>
  <si>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</si>
  <si>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</si>
  <si>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</si>
  <si>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</si>
  <si>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2022年政府性基金预算收支明细表</t>
  </si>
  <si>
    <r>
      <rPr>
        <b/>
        <sz val="11"/>
        <rFont val="宋体"/>
        <family val="0"/>
      </rPr>
      <t>项</t>
    </r>
    <r>
      <rPr>
        <b/>
        <sz val="12"/>
        <rFont val="宋体"/>
        <family val="0"/>
      </rPr>
      <t>目</t>
    </r>
  </si>
  <si>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</si>
  <si>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</si>
  <si>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</si>
  <si>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</si>
  <si>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</si>
  <si>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</si>
  <si>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</si>
  <si>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</si>
  <si>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</si>
  <si>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</si>
  <si>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r>
      <rPr>
        <sz val="11"/>
        <rFont val="宋体"/>
        <family val="0"/>
      </rPr>
      <t xml:space="preserve"> </t>
    </r>
    <r>
      <rPr>
        <sz val="11"/>
        <rFont val="宋体"/>
        <family val="0"/>
      </rPr>
      <t xml:space="preserve"> </t>
    </r>
    <r>
      <rPr>
        <sz val="11"/>
        <rFont val="宋体"/>
        <family val="0"/>
      </rPr>
      <t>缴纳新增建设用地土地有偿使用费</t>
    </r>
  </si>
  <si>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</si>
  <si>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</si>
  <si>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</si>
  <si>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</si>
  <si>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</si>
  <si>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</si>
  <si>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</si>
  <si>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</si>
  <si>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</si>
  <si>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</si>
  <si>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</si>
  <si>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</si>
  <si>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</si>
  <si>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</si>
  <si>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</si>
  <si>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</si>
  <si>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</si>
  <si>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</si>
  <si>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</si>
  <si>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</si>
  <si>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</si>
  <si>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</si>
  <si>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</si>
  <si>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</si>
  <si>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</si>
  <si>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</si>
  <si>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</si>
  <si>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</si>
  <si>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</si>
  <si>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</si>
  <si>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</si>
  <si>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</si>
  <si>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</si>
  <si>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</si>
  <si>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</si>
  <si>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</si>
  <si>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r>
      <t xml:space="preserve"> </t>
    </r>
    <r>
      <rPr>
        <sz val="11"/>
        <rFont val="宋体"/>
        <family val="0"/>
      </rPr>
      <t xml:space="preserve">     </t>
    </r>
    <r>
      <rPr>
        <sz val="11"/>
        <rFont val="宋体"/>
        <family val="0"/>
      </rPr>
      <t>农业生产发展支出</t>
    </r>
  </si>
  <si>
    <r>
      <t xml:space="preserve"> </t>
    </r>
    <r>
      <rPr>
        <sz val="11"/>
        <rFont val="宋体"/>
        <family val="0"/>
      </rPr>
      <t xml:space="preserve">     </t>
    </r>
    <r>
      <rPr>
        <sz val="11"/>
        <rFont val="宋体"/>
        <family val="0"/>
      </rPr>
      <t>农业农村生态环境支出</t>
    </r>
  </si>
  <si>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</si>
  <si>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</si>
  <si>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</si>
  <si>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</si>
  <si>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</si>
  <si>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</si>
  <si>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</si>
  <si>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</si>
  <si>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</si>
  <si>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</si>
  <si>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</si>
  <si>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</si>
  <si>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</si>
  <si>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</si>
  <si>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</si>
  <si>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</si>
  <si>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</si>
  <si>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</si>
  <si>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</si>
  <si>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</si>
  <si>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</si>
  <si>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</si>
  <si>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</si>
  <si>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</si>
  <si>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</si>
  <si>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</si>
  <si>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</si>
  <si>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</si>
  <si>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</si>
  <si>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</si>
  <si>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</si>
  <si>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</si>
  <si>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</si>
  <si>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</si>
  <si>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</si>
  <si>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</si>
  <si>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</si>
  <si>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</si>
  <si>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</si>
  <si>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</si>
  <si>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</si>
  <si>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</si>
  <si>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</si>
  <si>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</si>
  <si>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</si>
  <si>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</si>
  <si>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</si>
  <si>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</si>
  <si>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</si>
  <si>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</si>
  <si>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</si>
  <si>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</si>
  <si>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</si>
  <si>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</si>
  <si>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</si>
  <si>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</si>
  <si>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</si>
  <si>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</si>
  <si>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</si>
  <si>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</si>
  <si>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</si>
  <si>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</si>
  <si>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</si>
  <si>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</si>
  <si>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</si>
  <si>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</si>
  <si>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</si>
  <si>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</si>
  <si>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</si>
  <si>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</si>
  <si>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</si>
  <si>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</si>
  <si>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</si>
  <si>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</si>
  <si>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</si>
  <si>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</si>
  <si>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</si>
  <si>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</si>
  <si>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</si>
  <si>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</si>
  <si>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</si>
  <si>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</si>
  <si>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</si>
  <si>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</si>
  <si>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</si>
  <si>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</si>
  <si>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</si>
  <si>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</si>
  <si>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</si>
  <si>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</si>
  <si>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</si>
  <si>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</si>
  <si>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</si>
  <si>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</si>
  <si>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</si>
  <si>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</si>
  <si>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</si>
  <si>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</si>
  <si>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</si>
  <si>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</si>
  <si>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</si>
  <si>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</si>
  <si>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</si>
  <si>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</si>
  <si>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</si>
  <si>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</si>
  <si>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</si>
  <si>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</si>
  <si>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</si>
  <si>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</si>
  <si>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</si>
  <si>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</si>
  <si>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</si>
  <si>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</si>
  <si>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</si>
  <si>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</si>
  <si>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</si>
  <si>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</si>
  <si>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</si>
  <si>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</si>
  <si>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</si>
  <si>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</si>
  <si>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</si>
  <si>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</si>
  <si>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</si>
  <si>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</si>
  <si>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</si>
  <si>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</si>
  <si>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表十</t>
  </si>
  <si>
    <t>2022年政府性基金调入专项收入预算表</t>
  </si>
  <si>
    <t>表十一</t>
  </si>
  <si>
    <t>2022年政府性基金预算支出资金来源情况表</t>
  </si>
  <si>
    <t>当年预算收入安排</t>
  </si>
  <si>
    <t>转移支付收入安排</t>
  </si>
  <si>
    <t>上年结余</t>
  </si>
  <si>
    <t>表十二</t>
  </si>
  <si>
    <t>2022年社会保险基金收支预算总表</t>
  </si>
  <si>
    <t>同心县</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</si>
  <si>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</si>
  <si>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</si>
  <si>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</si>
  <si>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</si>
  <si>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</si>
  <si>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</si>
  <si>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</si>
  <si>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</si>
  <si>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</si>
  <si>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</si>
  <si>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</si>
  <si>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</si>
  <si>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</si>
  <si>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</si>
  <si>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</si>
  <si>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二、支出</t>
  </si>
  <si>
    <t xml:space="preserve">    其中:1.社会保险待遇支出</t>
  </si>
  <si>
    <t xml:space="preserve">         2.转移支出</t>
  </si>
  <si>
    <t xml:space="preserve">         3.个人账户养老金支出</t>
  </si>
  <si>
    <t xml:space="preserve">         4.丧葬补助金支出</t>
  </si>
  <si>
    <t xml:space="preserve">         5.上解上级支出</t>
  </si>
  <si>
    <t xml:space="preserve">         6.基本医疗保险费支出 </t>
  </si>
  <si>
    <t xml:space="preserve">         7.职业培训和职业介绍补贴支出</t>
  </si>
  <si>
    <t xml:space="preserve">         8.稳定岗位补贴支出</t>
  </si>
  <si>
    <t xml:space="preserve">         9.技能提升补贴支出</t>
  </si>
  <si>
    <t xml:space="preserve">         10.其他支出</t>
  </si>
  <si>
    <t>三、本年收支结余</t>
  </si>
  <si>
    <t>四、年末滚存结余</t>
  </si>
  <si>
    <t xml:space="preserve">表十三 </t>
  </si>
  <si>
    <t>2022年国有资本经营预算收支表</t>
  </si>
  <si>
    <t>收          入</t>
  </si>
  <si>
    <t>支          出</t>
  </si>
  <si>
    <t>行次</t>
  </si>
  <si>
    <t>上年执行数</t>
  </si>
  <si>
    <t>省本级</t>
  </si>
  <si>
    <t>地市级及以下</t>
  </si>
  <si>
    <t>栏次</t>
  </si>
  <si>
    <t>1</t>
  </si>
  <si>
    <t>2</t>
  </si>
  <si>
    <t>3</t>
  </si>
  <si>
    <t>4</t>
  </si>
  <si>
    <t>5</t>
  </si>
  <si>
    <t>6</t>
  </si>
  <si>
    <t>一、利润收入</t>
  </si>
  <si>
    <t>一、解决历史遗留问题及改革成本支出</t>
  </si>
  <si>
    <t>11</t>
  </si>
  <si>
    <t>二、股利、股息收入</t>
  </si>
  <si>
    <t>二、国有企业资本金注入</t>
  </si>
  <si>
    <t>12</t>
  </si>
  <si>
    <t>三、产权转让收入</t>
  </si>
  <si>
    <t>三、国有企业政策性补贴</t>
  </si>
  <si>
    <t>13</t>
  </si>
  <si>
    <t>四、清算收入</t>
  </si>
  <si>
    <t>四、其他国有资本经营预算支出</t>
  </si>
  <si>
    <t>14</t>
  </si>
  <si>
    <t>五、其他国有资本经营预算收入</t>
  </si>
  <si>
    <t>本年收入合计</t>
  </si>
  <si>
    <t>本年支出合计</t>
  </si>
  <si>
    <t>15</t>
  </si>
  <si>
    <t>国有资本经营预算转移支付收入</t>
  </si>
  <si>
    <t>7</t>
  </si>
  <si>
    <t>国有资本经营预算转移支付支出</t>
  </si>
  <si>
    <t>16</t>
  </si>
  <si>
    <t>国有资本经营预算上解收入</t>
  </si>
  <si>
    <t>8</t>
  </si>
  <si>
    <t>国有资本经营预算上解支出</t>
  </si>
  <si>
    <t>17</t>
  </si>
  <si>
    <t>国有资本经营预算上年结余收入</t>
  </si>
  <si>
    <t>9</t>
  </si>
  <si>
    <t>国有资本经营预算调出资金</t>
  </si>
  <si>
    <t>18</t>
  </si>
  <si>
    <t>国有资本经营预算年终结余</t>
  </si>
  <si>
    <t>19</t>
  </si>
  <si>
    <t>收 入 总 计</t>
  </si>
  <si>
    <t>10</t>
  </si>
  <si>
    <t>支 出 总 计</t>
  </si>
  <si>
    <t>20</t>
  </si>
  <si>
    <t>表十四</t>
  </si>
  <si>
    <t>2022年国有资本经营预算收入表</t>
  </si>
  <si>
    <t>科目编码</t>
  </si>
  <si>
    <t>科目名称/企业</t>
  </si>
  <si>
    <t>预算数为执行数的%</t>
  </si>
  <si>
    <t>1030601</t>
  </si>
  <si>
    <t>1030602</t>
  </si>
  <si>
    <t>1030603</t>
  </si>
  <si>
    <t>1030604</t>
  </si>
  <si>
    <t>1030698</t>
  </si>
  <si>
    <t>表十五</t>
  </si>
  <si>
    <t>2022年国有资本经营预算支出表</t>
  </si>
  <si>
    <t>科目名称</t>
  </si>
  <si>
    <t>资本性支出</t>
  </si>
  <si>
    <t xml:space="preserve">费用性支出 </t>
  </si>
  <si>
    <t xml:space="preserve">一、国有资本经营预算支出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</si>
</sst>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_);[Red]\(0\)"/>
    <numFmt numFmtId="180" formatCode="#,##0_);[Red]\(#,##0\)"/>
    <numFmt numFmtId="181" formatCode="###,###,###,##0.00"/>
    <numFmt numFmtId="182" formatCode="#,##0.00_);[Red]\(#,##0.00\)"/>
    <numFmt numFmtId="183" formatCode="* #,##0.00;* \-#,##0.00;* &quot;-&quot;??;@"/>
    <numFmt numFmtId="184" formatCode="0_ "/>
    <numFmt numFmtId="185" formatCode="0.0_ "/>
  </numFmts>
  <fonts count="41">
    <font>
      <sz val="12"/>
      <name val="宋体"/>
      <family val="0"/>
    </font>
    <font>
      <sz val="11"/>
      <name val="宋体"/>
      <family val="0"/>
    </font>
    <font>
      <b/>
      <sz val="16"/>
      <name val="黑体"/>
      <family val="3"/>
    </font>
    <font>
      <sz val="12"/>
      <name val="黑体"/>
      <family val="3"/>
    </font>
    <font>
      <b/>
      <sz val="18"/>
      <name val="黑体"/>
      <family val="3"/>
    </font>
    <font>
      <sz val="11"/>
      <color indexed="8"/>
      <name val="宋体"/>
      <family val="0"/>
    </font>
    <font>
      <b/>
      <sz val="11"/>
      <color indexed="8"/>
      <name val="宋体"/>
      <family val="0"/>
    </font>
    <font>
      <b/>
      <sz val="11"/>
      <name val="宋体"/>
      <family val="0"/>
    </font>
    <font>
      <b/>
      <sz val="29"/>
      <color indexed="8"/>
      <name val="宋体"/>
      <family val="0"/>
    </font>
    <font>
      <b/>
      <sz val="12"/>
      <name val="宋体"/>
      <family val="0"/>
    </font>
    <font>
      <sz val="12"/>
      <color indexed="8"/>
      <name val="宋体"/>
      <family val="0"/>
    </font>
    <font>
      <b/>
      <sz val="12"/>
      <color indexed="8"/>
      <name val="宋体"/>
      <family val="0"/>
    </font>
    <font>
      <sz val="12"/>
      <color indexed="10"/>
      <name val="宋体"/>
      <family val="0"/>
    </font>
    <font>
      <b/>
      <sz val="14"/>
      <name val="宋体"/>
      <family val="0"/>
    </font>
    <font>
      <sz val="11"/>
      <color indexed="10"/>
      <name val="宋体"/>
      <family val="0"/>
    </font>
    <font>
      <sz val="9"/>
      <name val="宋体"/>
      <family val="0"/>
    </font>
    <font>
      <sz val="18"/>
      <name val="宋体"/>
      <family val="0"/>
    </font>
    <font>
      <sz val="10"/>
      <name val="宋体"/>
      <family val="0"/>
    </font>
    <font>
      <b/>
      <sz val="9"/>
      <name val="宋体"/>
      <family val="0"/>
    </font>
    <font>
      <sz val="9"/>
      <color indexed="10"/>
      <name val="宋体"/>
      <family val="0"/>
    </font>
    <font>
      <sz val="10"/>
      <color indexed="10"/>
      <name val="宋体"/>
      <family val="0"/>
    </font>
    <font>
      <sz val="16"/>
      <name val="黑体"/>
      <family val="3"/>
    </font>
    <font>
      <sz val="14"/>
      <name val="宋体"/>
      <family val="0"/>
    </font>
    <font>
      <b/>
      <sz val="24"/>
      <name val="黑体"/>
      <family val="3"/>
    </font>
    <font>
      <sz val="11"/>
      <color indexed="9"/>
      <name val="宋体"/>
      <family val="0"/>
    </font>
    <font>
      <sz val="11"/>
      <color indexed="16"/>
      <name val="宋体"/>
      <family val="0"/>
    </font>
    <font>
      <sz val="11"/>
      <color indexed="19"/>
      <name val="宋体"/>
      <family val="0"/>
    </font>
    <font>
      <b/>
      <sz val="11"/>
      <color indexed="62"/>
      <name val="宋体"/>
      <family val="0"/>
    </font>
    <font>
      <sz val="11"/>
      <color indexed="17"/>
      <name val="宋体"/>
      <family val="0"/>
    </font>
    <font>
      <sz val="11"/>
      <color indexed="53"/>
      <name val="宋体"/>
      <family val="0"/>
    </font>
    <font>
      <b/>
      <sz val="11"/>
      <color indexed="63"/>
      <name val="宋体"/>
      <family val="0"/>
    </font>
    <font>
      <i/>
      <sz val="11"/>
      <color indexed="23"/>
      <name val="宋体"/>
      <family val="0"/>
    </font>
    <font>
      <b/>
      <sz val="11"/>
      <color indexed="9"/>
      <name val="宋体"/>
      <family val="0"/>
    </font>
    <font>
      <b/>
      <sz val="13"/>
      <color indexed="62"/>
      <name val="宋体"/>
      <family val="0"/>
    </font>
    <font>
      <b/>
      <sz val="15"/>
      <color indexed="62"/>
      <name val="宋体"/>
      <family val="0"/>
    </font>
    <font>
      <sz val="11"/>
      <color indexed="62"/>
      <name val="宋体"/>
      <family val="0"/>
    </font>
    <font>
      <sz val="11"/>
      <color indexed="8"/>
      <name val="??"/>
      <family val="0"/>
    </font>
    <font>
      <b/>
      <sz val="18"/>
      <color indexed="62"/>
      <name val="宋体"/>
      <family val="0"/>
    </font>
    <font>
      <u val="single"/>
      <sz val="11"/>
      <color indexed="12"/>
      <name val="宋体"/>
      <family val="0"/>
    </font>
    <font>
      <b/>
      <sz val="11"/>
      <color indexed="53"/>
      <name val="宋体"/>
      <family val="0"/>
    </font>
    <font>
      <u val="single"/>
      <sz val="11"/>
      <color indexed="20"/>
      <name val="宋体"/>
      <family val="0"/>
    </font>
  </fonts>
  <fills count="20">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23"/>
        <bgColor indexed="64"/>
      </patternFill>
    </fill>
    <fill>
      <patternFill patternType="solid">
        <fgColor indexed="50"/>
        <bgColor indexed="64"/>
      </patternFill>
    </fill>
    <fill>
      <patternFill patternType="solid">
        <fgColor indexed="13"/>
        <bgColor indexed="64"/>
      </patternFill>
    </fill>
  </fills>
  <borders count="25">
    <border>
      <left/>
      <right/>
      <top/>
      <bottom/>
      <diagonal/>
    </border>
    <border>
      <left/>
      <right/>
      <top/>
      <bottom style="medium">
        <color indexed="44"/>
      </bottom>
    </border>
    <border>
      <left/>
      <right/>
      <top style="thin">
        <color indexed="54"/>
      </top>
      <bottom style="double">
        <color indexed="54"/>
      </bottom>
    </border>
    <border>
      <left/>
      <right/>
      <top/>
      <bottom style="medium">
        <color indexed="5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color indexed="8"/>
      </bottom>
    </border>
    <border>
      <left/>
      <right/>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color indexed="63"/>
      </top>
      <bottom style="thin">
        <color indexed="8"/>
      </bottom>
    </border>
    <border>
      <left style="thin"/>
      <right style="thin">
        <color indexed="8"/>
      </right>
      <top style="thin">
        <color indexed="8"/>
      </top>
      <bottom style="thin">
        <color indexed="8"/>
      </bottom>
    </border>
    <border>
      <left style="thin"/>
      <right style="thin"/>
      <top style="thin"/>
      <bottom/>
    </border>
    <border>
      <left style="thin"/>
      <right style="thin"/>
      <top/>
      <bottom style="thin"/>
    </border>
    <border>
      <left/>
      <right style="thin"/>
      <top style="thin"/>
      <botto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color indexed="63"/>
      </left>
      <right>
        <color indexed="63"/>
      </right>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15" fillId="0" borderId="0" applyProtection="0">
      <alignment/>
    </xf>
    <xf numFmtId="0" fontId="5" fillId="2" borderId="0" applyNumberFormat="0" applyBorder="0" applyAlignment="0" applyProtection="0"/>
    <xf numFmtId="0" fontId="5" fillId="3" borderId="0" applyNumberFormat="0" applyBorder="0" applyAlignment="0" applyProtection="0"/>
    <xf numFmtId="0" fontId="24"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15" fillId="0" borderId="0">
      <alignment/>
      <protection/>
    </xf>
    <xf numFmtId="0" fontId="24" fillId="7" borderId="0" applyNumberFormat="0" applyBorder="0" applyAlignment="0" applyProtection="0"/>
    <xf numFmtId="0" fontId="5" fillId="8" borderId="0" applyNumberFormat="0" applyBorder="0" applyAlignment="0" applyProtection="0"/>
    <xf numFmtId="0" fontId="27" fillId="0" borderId="1" applyNumberFormat="0" applyFill="0" applyAlignment="0" applyProtection="0"/>
    <xf numFmtId="0" fontId="31" fillId="0" borderId="0" applyNumberFormat="0" applyFill="0" applyBorder="0" applyAlignment="0" applyProtection="0"/>
    <xf numFmtId="0" fontId="6" fillId="0" borderId="2" applyNumberFormat="0" applyFill="0" applyAlignment="0" applyProtection="0"/>
    <xf numFmtId="9" fontId="5" fillId="0" borderId="0" applyFont="0" applyFill="0" applyBorder="0" applyAlignment="0" applyProtection="0"/>
    <xf numFmtId="43" fontId="5" fillId="0" borderId="0" applyFont="0" applyFill="0" applyBorder="0" applyAlignment="0" applyProtection="0"/>
    <xf numFmtId="0" fontId="0" fillId="0" borderId="0">
      <alignment/>
      <protection/>
    </xf>
    <xf numFmtId="0" fontId="33" fillId="0" borderId="3" applyNumberFormat="0" applyFill="0" applyAlignment="0" applyProtection="0"/>
    <xf numFmtId="42" fontId="5" fillId="0" borderId="0" applyFont="0" applyFill="0" applyBorder="0" applyAlignment="0" applyProtection="0"/>
    <xf numFmtId="0" fontId="0" fillId="0" borderId="0">
      <alignment/>
      <protection/>
    </xf>
    <xf numFmtId="0" fontId="24" fillId="8" borderId="0" applyNumberFormat="0" applyBorder="0" applyAlignment="0" applyProtection="0"/>
    <xf numFmtId="0" fontId="14" fillId="0" borderId="0" applyNumberFormat="0" applyFill="0" applyBorder="0" applyAlignment="0" applyProtection="0"/>
    <xf numFmtId="0" fontId="36" fillId="0" borderId="0">
      <alignment/>
      <protection/>
    </xf>
    <xf numFmtId="0" fontId="5" fillId="3" borderId="0" applyNumberFormat="0" applyBorder="0" applyAlignment="0" applyProtection="0"/>
    <xf numFmtId="0" fontId="24" fillId="9" borderId="0" applyNumberFormat="0" applyBorder="0" applyAlignment="0" applyProtection="0"/>
    <xf numFmtId="0" fontId="34" fillId="0" borderId="3" applyNumberFormat="0" applyFill="0" applyAlignment="0" applyProtection="0"/>
    <xf numFmtId="0" fontId="38" fillId="0" borderId="0" applyNumberFormat="0" applyFill="0" applyBorder="0" applyAlignment="0" applyProtection="0"/>
    <xf numFmtId="0" fontId="5" fillId="3" borderId="0" applyNumberFormat="0" applyBorder="0" applyAlignment="0" applyProtection="0"/>
    <xf numFmtId="44" fontId="5" fillId="0" borderId="0" applyFont="0" applyFill="0" applyBorder="0" applyAlignment="0" applyProtection="0"/>
    <xf numFmtId="0" fontId="5" fillId="5" borderId="0" applyNumberFormat="0" applyBorder="0" applyAlignment="0" applyProtection="0"/>
    <xf numFmtId="0" fontId="39" fillId="10" borderId="4" applyNumberFormat="0" applyAlignment="0" applyProtection="0"/>
    <xf numFmtId="0" fontId="40" fillId="0" borderId="0" applyNumberFormat="0" applyFill="0" applyBorder="0" applyAlignment="0" applyProtection="0"/>
    <xf numFmtId="41" fontId="5" fillId="0" borderId="0" applyFont="0" applyFill="0" applyBorder="0" applyAlignment="0" applyProtection="0"/>
    <xf numFmtId="0" fontId="24" fillId="11" borderId="0" applyNumberFormat="0" applyBorder="0" applyAlignment="0" applyProtection="0"/>
    <xf numFmtId="0" fontId="5" fillId="12" borderId="0" applyNumberFormat="0" applyBorder="0" applyAlignment="0" applyProtection="0"/>
    <xf numFmtId="0" fontId="0" fillId="0" borderId="0">
      <alignment vertical="center"/>
      <protection/>
    </xf>
    <xf numFmtId="0" fontId="24" fillId="2" borderId="0" applyNumberFormat="0" applyBorder="0" applyAlignment="0" applyProtection="0"/>
    <xf numFmtId="0" fontId="35" fillId="2" borderId="4" applyNumberFormat="0" applyAlignment="0" applyProtection="0"/>
    <xf numFmtId="0" fontId="30" fillId="10" borderId="5" applyNumberFormat="0" applyAlignment="0" applyProtection="0"/>
    <xf numFmtId="0" fontId="32" fillId="13" borderId="6" applyNumberFormat="0" applyAlignment="0" applyProtection="0"/>
    <xf numFmtId="0" fontId="29" fillId="0" borderId="7" applyNumberFormat="0" applyFill="0" applyAlignment="0" applyProtection="0"/>
    <xf numFmtId="9" fontId="0" fillId="0" borderId="0" applyFont="0" applyFill="0" applyBorder="0" applyAlignment="0" applyProtection="0"/>
    <xf numFmtId="0" fontId="24" fillId="8" borderId="0" applyNumberFormat="0" applyBorder="0" applyAlignment="0" applyProtection="0"/>
    <xf numFmtId="0" fontId="0" fillId="0" borderId="0">
      <alignment vertical="center"/>
      <protection/>
    </xf>
    <xf numFmtId="0" fontId="24" fillId="8" borderId="0" applyNumberFormat="0" applyBorder="0" applyAlignment="0" applyProtection="0"/>
    <xf numFmtId="0" fontId="5" fillId="3" borderId="8" applyNumberFormat="0" applyFont="0" applyAlignment="0" applyProtection="0"/>
    <xf numFmtId="0" fontId="37" fillId="0" borderId="0" applyNumberFormat="0" applyFill="0" applyBorder="0" applyAlignment="0" applyProtection="0"/>
    <xf numFmtId="0" fontId="28" fillId="12" borderId="0" applyNumberFormat="0" applyBorder="0" applyAlignment="0" applyProtection="0"/>
    <xf numFmtId="0" fontId="27" fillId="0" borderId="0" applyNumberFormat="0" applyFill="0" applyBorder="0" applyAlignment="0" applyProtection="0"/>
    <xf numFmtId="0" fontId="24" fillId="11" borderId="0" applyNumberFormat="0" applyBorder="0" applyAlignment="0" applyProtection="0"/>
    <xf numFmtId="0" fontId="26" fillId="14" borderId="0" applyNumberFormat="0" applyBorder="0" applyAlignment="0" applyProtection="0"/>
    <xf numFmtId="0" fontId="5" fillId="6"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5" fillId="5" borderId="0" applyNumberFormat="0" applyBorder="0" applyAlignment="0" applyProtection="0"/>
    <xf numFmtId="0" fontId="0" fillId="0" borderId="0">
      <alignment vertical="center"/>
      <protection/>
    </xf>
    <xf numFmtId="0" fontId="24" fillId="4" borderId="0" applyNumberFormat="0" applyBorder="0" applyAlignment="0" applyProtection="0"/>
    <xf numFmtId="0" fontId="5" fillId="2" borderId="0" applyNumberFormat="0" applyBorder="0" applyAlignment="0" applyProtection="0"/>
    <xf numFmtId="0" fontId="24" fillId="17" borderId="0" applyNumberFormat="0" applyBorder="0" applyAlignment="0" applyProtection="0"/>
  </cellStyleXfs>
  <cellXfs count="312">
    <xf numFmtId="0" fontId="0" fillId="0" borderId="0" xfId="0" applyAlignment="1">
      <alignment/>
    </xf>
    <xf numFmtId="0" fontId="1" fillId="10" borderId="0" xfId="0" applyFont="1" applyFill="1" applyAlignment="1">
      <alignment/>
    </xf>
    <xf numFmtId="0" fontId="2" fillId="10" borderId="0" xfId="0" applyFont="1" applyFill="1" applyAlignment="1">
      <alignment/>
    </xf>
    <xf numFmtId="0" fontId="3" fillId="10" borderId="0" xfId="0" applyFont="1" applyFill="1" applyAlignment="1">
      <alignment/>
    </xf>
    <xf numFmtId="0" fontId="4" fillId="10" borderId="0" xfId="0" applyFont="1" applyFill="1" applyAlignment="1">
      <alignment horizontal="center" vertical="center"/>
    </xf>
    <xf numFmtId="0" fontId="1" fillId="10" borderId="0" xfId="0" applyFont="1" applyFill="1" applyAlignment="1">
      <alignment horizontal="right" vertical="center"/>
    </xf>
    <xf numFmtId="0" fontId="5" fillId="10" borderId="9" xfId="0" applyFont="1" applyFill="1" applyBorder="1" applyAlignment="1">
      <alignment horizontal="center" vertical="center" wrapText="1"/>
    </xf>
    <xf numFmtId="0" fontId="5" fillId="10" borderId="9" xfId="0" applyFont="1" applyFill="1" applyBorder="1" applyAlignment="1">
      <alignment vertical="center"/>
    </xf>
    <xf numFmtId="0" fontId="5" fillId="10" borderId="9" xfId="0" applyFont="1" applyFill="1" applyBorder="1" applyAlignment="1">
      <alignment horizontal="center" vertical="center"/>
    </xf>
    <xf numFmtId="0" fontId="5" fillId="10" borderId="9" xfId="0" applyFont="1" applyFill="1" applyBorder="1" applyAlignment="1">
      <alignment horizontal="left" vertical="center"/>
    </xf>
    <xf numFmtId="176" fontId="5" fillId="10" borderId="9" xfId="0" applyNumberFormat="1" applyFont="1" applyFill="1" applyBorder="1" applyAlignment="1">
      <alignment horizontal="right" vertical="center"/>
    </xf>
    <xf numFmtId="49" fontId="5" fillId="10" borderId="9" xfId="0" applyNumberFormat="1" applyFont="1" applyFill="1" applyBorder="1" applyAlignment="1">
      <alignment horizontal="left" vertical="center"/>
    </xf>
    <xf numFmtId="0" fontId="6" fillId="18" borderId="9" xfId="0" applyFont="1" applyFill="1" applyBorder="1" applyAlignment="1">
      <alignment horizontal="justify" vertical="center"/>
    </xf>
    <xf numFmtId="0" fontId="6" fillId="18" borderId="9" xfId="0" applyFont="1" applyFill="1" applyBorder="1" applyAlignment="1">
      <alignment vertical="center"/>
    </xf>
    <xf numFmtId="176" fontId="6" fillId="18" borderId="9" xfId="0" applyNumberFormat="1" applyFont="1" applyFill="1" applyBorder="1" applyAlignment="1">
      <alignment horizontal="right" vertical="center"/>
    </xf>
    <xf numFmtId="0" fontId="5" fillId="10" borderId="9" xfId="0" applyFont="1" applyFill="1" applyBorder="1" applyAlignment="1">
      <alignment horizontal="justify" vertical="center"/>
    </xf>
    <xf numFmtId="0" fontId="5" fillId="10" borderId="9" xfId="0" applyFont="1" applyFill="1" applyBorder="1" applyAlignment="1">
      <alignment horizontal="right" vertical="center"/>
    </xf>
    <xf numFmtId="177" fontId="5" fillId="10" borderId="9" xfId="0" applyNumberFormat="1" applyFont="1" applyFill="1" applyBorder="1" applyAlignment="1">
      <alignment horizontal="center" vertical="center"/>
    </xf>
    <xf numFmtId="177" fontId="6" fillId="18" borderId="9" xfId="0" applyNumberFormat="1" applyFont="1" applyFill="1" applyBorder="1" applyAlignment="1">
      <alignment horizontal="center" vertical="center"/>
    </xf>
    <xf numFmtId="178" fontId="5" fillId="10" borderId="9" xfId="0" applyNumberFormat="1" applyFont="1" applyFill="1" applyBorder="1" applyAlignment="1">
      <alignment horizontal="right" vertical="center"/>
    </xf>
    <xf numFmtId="9" fontId="6" fillId="18" borderId="9" xfId="0" applyNumberFormat="1" applyFont="1" applyFill="1" applyBorder="1" applyAlignment="1">
      <alignment horizontal="center" vertical="center"/>
    </xf>
    <xf numFmtId="0" fontId="7" fillId="18" borderId="9" xfId="0" applyFont="1" applyFill="1" applyBorder="1" applyAlignment="1">
      <alignment vertical="center"/>
    </xf>
    <xf numFmtId="9" fontId="1" fillId="0" borderId="9" xfId="0" applyNumberFormat="1" applyFont="1" applyFill="1" applyBorder="1" applyAlignment="1">
      <alignment horizontal="center" vertical="center"/>
    </xf>
    <xf numFmtId="0" fontId="1" fillId="10" borderId="0" xfId="0" applyFont="1" applyFill="1" applyAlignment="1">
      <alignment wrapText="1"/>
    </xf>
    <xf numFmtId="0" fontId="5" fillId="10" borderId="9" xfId="0" applyFont="1" applyFill="1" applyBorder="1" applyAlignment="1">
      <alignment vertical="center" wrapText="1"/>
    </xf>
    <xf numFmtId="0" fontId="5" fillId="8" borderId="9" xfId="0" applyFont="1" applyFill="1" applyBorder="1" applyAlignment="1">
      <alignment horizontal="center" vertical="center"/>
    </xf>
    <xf numFmtId="176" fontId="5" fillId="8" borderId="9" xfId="0" applyNumberFormat="1" applyFont="1" applyFill="1" applyBorder="1" applyAlignment="1">
      <alignment horizontal="right" vertical="center"/>
    </xf>
    <xf numFmtId="0" fontId="6" fillId="18" borderId="9" xfId="0" applyFont="1" applyFill="1" applyBorder="1" applyAlignment="1">
      <alignment horizontal="center" vertical="center"/>
    </xf>
    <xf numFmtId="179" fontId="5" fillId="10" borderId="9" xfId="0" applyNumberFormat="1" applyFont="1" applyFill="1" applyBorder="1" applyAlignment="1">
      <alignment horizontal="right" vertical="center"/>
    </xf>
    <xf numFmtId="179" fontId="6" fillId="18" borderId="9" xfId="0" applyNumberFormat="1" applyFont="1" applyFill="1" applyBorder="1" applyAlignment="1">
      <alignment horizontal="center" vertical="center"/>
    </xf>
    <xf numFmtId="176" fontId="6" fillId="18" borderId="9" xfId="0" applyNumberFormat="1" applyFont="1" applyFill="1" applyBorder="1" applyAlignment="1">
      <alignment horizontal="center" vertical="center"/>
    </xf>
    <xf numFmtId="179" fontId="5" fillId="8" borderId="9" xfId="0" applyNumberFormat="1" applyFont="1" applyFill="1" applyBorder="1" applyAlignment="1">
      <alignment horizontal="right" vertical="center"/>
    </xf>
    <xf numFmtId="0" fontId="0" fillId="0" borderId="0" xfId="0" applyFill="1" applyAlignment="1">
      <alignment/>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xf>
    <xf numFmtId="49" fontId="10" fillId="0" borderId="10" xfId="0" applyNumberFormat="1" applyFont="1" applyFill="1" applyBorder="1" applyAlignment="1">
      <alignment vertical="center"/>
    </xf>
    <xf numFmtId="49" fontId="10" fillId="0" borderId="11" xfId="0" applyNumberFormat="1" applyFont="1" applyFill="1" applyBorder="1" applyAlignment="1">
      <alignment vertical="center"/>
    </xf>
    <xf numFmtId="49" fontId="0" fillId="0" borderId="11" xfId="0" applyNumberFormat="1" applyFont="1" applyFill="1" applyBorder="1" applyAlignment="1">
      <alignment/>
    </xf>
    <xf numFmtId="49" fontId="11" fillId="0" borderId="1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0" fillId="0" borderId="14" xfId="0" applyNumberFormat="1" applyFont="1" applyFill="1" applyBorder="1" applyAlignment="1">
      <alignment horizontal="left" vertical="center"/>
    </xf>
    <xf numFmtId="180" fontId="10" fillId="0" borderId="12" xfId="0" applyNumberFormat="1" applyFont="1" applyFill="1" applyBorder="1" applyAlignment="1">
      <alignment horizontal="right" vertical="center"/>
    </xf>
    <xf numFmtId="49" fontId="10" fillId="0" borderId="12" xfId="0" applyNumberFormat="1" applyFont="1" applyFill="1" applyBorder="1" applyAlignment="1">
      <alignment horizontal="left" vertical="center"/>
    </xf>
    <xf numFmtId="49" fontId="10" fillId="0" borderId="12" xfId="0" applyNumberFormat="1" applyFont="1" applyFill="1" applyBorder="1" applyAlignment="1">
      <alignment vertical="center"/>
    </xf>
    <xf numFmtId="49" fontId="0" fillId="0" borderId="0" xfId="0" applyNumberFormat="1" applyFont="1" applyFill="1" applyAlignment="1">
      <alignment/>
    </xf>
    <xf numFmtId="0" fontId="10" fillId="0" borderId="0" xfId="0" applyFont="1" applyFill="1" applyAlignment="1">
      <alignment vertical="center"/>
    </xf>
    <xf numFmtId="0" fontId="0" fillId="0" borderId="0" xfId="0" applyFont="1" applyFill="1" applyAlignment="1">
      <alignment/>
    </xf>
    <xf numFmtId="49" fontId="11" fillId="0" borderId="1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0" fillId="0" borderId="10" xfId="0" applyNumberFormat="1" applyFont="1" applyFill="1" applyBorder="1" applyAlignment="1">
      <alignment horizontal="right" vertical="center"/>
    </xf>
    <xf numFmtId="180" fontId="10" fillId="0" borderId="13" xfId="0" applyNumberFormat="1" applyFont="1" applyFill="1" applyBorder="1" applyAlignment="1">
      <alignment horizontal="right" vertical="center"/>
    </xf>
    <xf numFmtId="0" fontId="7" fillId="0" borderId="0" xfId="0" applyFont="1" applyFill="1" applyAlignment="1">
      <alignment vertical="center"/>
    </xf>
    <xf numFmtId="0" fontId="0"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9" fillId="0" borderId="16"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7" xfId="0" applyFont="1" applyFill="1" applyBorder="1" applyAlignment="1">
      <alignment horizontal="center"/>
    </xf>
    <xf numFmtId="0" fontId="0" fillId="0" borderId="17" xfId="0" applyFont="1" applyFill="1" applyBorder="1" applyAlignment="1">
      <alignment horizontal="center" wrapText="1"/>
    </xf>
    <xf numFmtId="3" fontId="1" fillId="8" borderId="9" xfId="0" applyNumberFormat="1" applyFont="1" applyFill="1" applyBorder="1" applyAlignment="1" applyProtection="1">
      <alignment vertical="center"/>
      <protection/>
    </xf>
    <xf numFmtId="0" fontId="1" fillId="8" borderId="9" xfId="0" applyFont="1" applyFill="1" applyBorder="1" applyAlignment="1">
      <alignment vertical="center"/>
    </xf>
    <xf numFmtId="3" fontId="1" fillId="10" borderId="9" xfId="0" applyNumberFormat="1" applyFont="1" applyFill="1" applyBorder="1" applyAlignment="1" applyProtection="1">
      <alignment horizontal="left" vertical="center"/>
      <protection/>
    </xf>
    <xf numFmtId="0" fontId="1" fillId="0" borderId="9" xfId="0" applyFont="1" applyFill="1" applyBorder="1" applyAlignment="1">
      <alignment vertical="center"/>
    </xf>
    <xf numFmtId="3" fontId="1" fillId="10" borderId="9" xfId="0" applyNumberFormat="1" applyFont="1" applyFill="1" applyBorder="1" applyAlignment="1" applyProtection="1">
      <alignment vertical="center"/>
      <protection/>
    </xf>
    <xf numFmtId="0" fontId="1" fillId="0" borderId="9" xfId="0" applyFont="1" applyBorder="1" applyAlignment="1">
      <alignment horizontal="left" vertical="center"/>
    </xf>
    <xf numFmtId="0" fontId="1" fillId="0" borderId="9" xfId="69" applyFont="1" applyFill="1" applyBorder="1" applyAlignment="1">
      <alignment vertical="center" wrapText="1"/>
      <protection/>
    </xf>
    <xf numFmtId="3" fontId="1" fillId="8" borderId="9" xfId="0" applyNumberFormat="1" applyFont="1" applyFill="1" applyBorder="1" applyAlignment="1" applyProtection="1">
      <alignment horizontal="left" vertical="center"/>
      <protection/>
    </xf>
    <xf numFmtId="0" fontId="0" fillId="8" borderId="9" xfId="0" applyFont="1" applyFill="1" applyBorder="1" applyAlignment="1">
      <alignment/>
    </xf>
    <xf numFmtId="0" fontId="0" fillId="8" borderId="9" xfId="0" applyFont="1" applyFill="1" applyBorder="1" applyAlignment="1">
      <alignment vertical="center"/>
    </xf>
    <xf numFmtId="0" fontId="12" fillId="8" borderId="9" xfId="0" applyFont="1" applyFill="1" applyBorder="1" applyAlignment="1">
      <alignment/>
    </xf>
    <xf numFmtId="0" fontId="0" fillId="0" borderId="9" xfId="0" applyFont="1" applyFill="1" applyBorder="1" applyAlignment="1">
      <alignment/>
    </xf>
    <xf numFmtId="0" fontId="7" fillId="18" borderId="9" xfId="0" applyFont="1" applyFill="1" applyBorder="1" applyAlignment="1">
      <alignment horizontal="distributed" vertical="center"/>
    </xf>
    <xf numFmtId="0" fontId="1" fillId="18" borderId="9" xfId="0" applyFont="1" applyFill="1" applyBorder="1" applyAlignment="1">
      <alignment vertical="center"/>
    </xf>
    <xf numFmtId="0" fontId="0" fillId="0" borderId="0" xfId="0" applyFont="1" applyFill="1" applyAlignment="1">
      <alignment horizontal="right"/>
    </xf>
    <xf numFmtId="0" fontId="9"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0" xfId="0"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3" fontId="1" fillId="0" borderId="9" xfId="0" applyNumberFormat="1" applyFont="1" applyFill="1" applyBorder="1" applyAlignment="1" applyProtection="1">
      <alignment vertical="center"/>
      <protection/>
    </xf>
    <xf numFmtId="0" fontId="0" fillId="0" borderId="9" xfId="0" applyFont="1" applyBorder="1" applyAlignment="1">
      <alignment/>
    </xf>
    <xf numFmtId="177" fontId="3" fillId="18" borderId="9" xfId="16" applyNumberFormat="1" applyFont="1" applyFill="1" applyBorder="1" applyAlignment="1">
      <alignment horizontal="distributed" vertical="center"/>
    </xf>
    <xf numFmtId="0" fontId="9"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horizontal="right"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7" fillId="0" borderId="17" xfId="0" applyFont="1" applyFill="1" applyBorder="1" applyAlignment="1">
      <alignment horizontal="center" vertical="center"/>
    </xf>
    <xf numFmtId="3" fontId="1" fillId="18" borderId="9" xfId="0" applyNumberFormat="1" applyFont="1" applyFill="1" applyBorder="1" applyAlignment="1" applyProtection="1">
      <alignment vertical="center"/>
      <protection/>
    </xf>
    <xf numFmtId="0" fontId="7" fillId="18" borderId="17" xfId="0" applyFont="1" applyFill="1" applyBorder="1" applyAlignment="1">
      <alignment horizontal="center" vertical="center"/>
    </xf>
    <xf numFmtId="3" fontId="1" fillId="0" borderId="9" xfId="0" applyNumberFormat="1" applyFont="1" applyFill="1" applyBorder="1" applyAlignment="1" applyProtection="1">
      <alignment horizontal="left" vertical="center"/>
      <protection/>
    </xf>
    <xf numFmtId="0" fontId="1" fillId="0" borderId="9" xfId="0" applyFont="1" applyBorder="1" applyAlignment="1">
      <alignment vertical="center"/>
    </xf>
    <xf numFmtId="0" fontId="0" fillId="0" borderId="9" xfId="0" applyFill="1" applyBorder="1" applyAlignment="1">
      <alignment vertical="center"/>
    </xf>
    <xf numFmtId="0" fontId="7" fillId="0" borderId="9" xfId="0" applyFont="1" applyFill="1" applyBorder="1" applyAlignment="1">
      <alignment vertical="center"/>
    </xf>
    <xf numFmtId="0" fontId="1" fillId="8" borderId="9" xfId="69" applyFont="1" applyFill="1" applyBorder="1" applyAlignment="1">
      <alignment vertical="center" wrapText="1"/>
      <protection/>
    </xf>
    <xf numFmtId="0" fontId="1" fillId="8" borderId="9" xfId="0" applyFont="1" applyFill="1" applyBorder="1" applyAlignment="1">
      <alignment horizontal="left" vertical="center"/>
    </xf>
    <xf numFmtId="3" fontId="1" fillId="18" borderId="9" xfId="0" applyNumberFormat="1" applyFont="1" applyFill="1" applyBorder="1" applyAlignment="1" applyProtection="1">
      <alignment horizontal="left" vertical="center"/>
      <protection/>
    </xf>
    <xf numFmtId="0" fontId="1" fillId="0" borderId="9" xfId="0" applyFont="1" applyFill="1" applyBorder="1" applyAlignment="1">
      <alignment horizontal="left" vertical="center"/>
    </xf>
    <xf numFmtId="0" fontId="0" fillId="18" borderId="9" xfId="0" applyFill="1" applyBorder="1" applyAlignment="1">
      <alignment vertical="center"/>
    </xf>
    <xf numFmtId="0" fontId="0" fillId="8" borderId="9" xfId="0" applyFill="1" applyBorder="1" applyAlignment="1">
      <alignment vertical="center"/>
    </xf>
    <xf numFmtId="1" fontId="1" fillId="8" borderId="9" xfId="0" applyNumberFormat="1" applyFont="1" applyFill="1" applyBorder="1" applyAlignment="1" applyProtection="1">
      <alignment vertical="center"/>
      <protection locked="0"/>
    </xf>
    <xf numFmtId="1" fontId="1" fillId="0" borderId="9" xfId="0" applyNumberFormat="1" applyFont="1" applyFill="1" applyBorder="1" applyAlignment="1" applyProtection="1">
      <alignment vertical="center"/>
      <protection locked="0"/>
    </xf>
    <xf numFmtId="0" fontId="0" fillId="10" borderId="0" xfId="0" applyFont="1" applyFill="1" applyAlignment="1">
      <alignment vertical="center"/>
    </xf>
    <xf numFmtId="0" fontId="13" fillId="0" borderId="22" xfId="0" applyFont="1" applyFill="1" applyBorder="1" applyAlignment="1">
      <alignment horizontal="center" vertical="center"/>
    </xf>
    <xf numFmtId="0" fontId="9" fillId="0" borderId="9" xfId="0" applyFont="1" applyFill="1" applyBorder="1" applyAlignment="1">
      <alignment horizontal="center" vertical="center"/>
    </xf>
    <xf numFmtId="0" fontId="1" fillId="10" borderId="9" xfId="0" applyFont="1" applyFill="1" applyBorder="1" applyAlignment="1">
      <alignment vertical="center"/>
    </xf>
    <xf numFmtId="3" fontId="5" fillId="10" borderId="9" xfId="0" applyNumberFormat="1" applyFont="1" applyFill="1" applyBorder="1" applyAlignment="1" applyProtection="1">
      <alignment vertical="center"/>
      <protection/>
    </xf>
    <xf numFmtId="10" fontId="1" fillId="10" borderId="9" xfId="0" applyNumberFormat="1" applyFont="1" applyFill="1" applyBorder="1" applyAlignment="1">
      <alignment vertical="center"/>
    </xf>
    <xf numFmtId="3" fontId="14" fillId="0" borderId="9" xfId="0" applyNumberFormat="1" applyFont="1" applyFill="1" applyBorder="1" applyAlignment="1" applyProtection="1">
      <alignment vertical="center"/>
      <protection/>
    </xf>
    <xf numFmtId="0" fontId="0" fillId="0" borderId="9" xfId="0" applyFont="1" applyFill="1" applyBorder="1" applyAlignment="1">
      <alignment vertical="center"/>
    </xf>
    <xf numFmtId="0" fontId="7" fillId="0" borderId="9" xfId="0" applyFont="1" applyFill="1" applyBorder="1" applyAlignment="1">
      <alignment horizontal="distributed" vertical="center"/>
    </xf>
    <xf numFmtId="0" fontId="0" fillId="18" borderId="9" xfId="0" applyFont="1" applyFill="1" applyBorder="1" applyAlignment="1">
      <alignment vertical="center"/>
    </xf>
    <xf numFmtId="10" fontId="0" fillId="18" borderId="9" xfId="0" applyNumberFormat="1" applyFont="1" applyFill="1" applyBorder="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7" fillId="8" borderId="17" xfId="0" applyFont="1" applyFill="1" applyBorder="1" applyAlignment="1">
      <alignment horizontal="center" vertical="center"/>
    </xf>
    <xf numFmtId="10" fontId="1" fillId="8" borderId="9" xfId="0" applyNumberFormat="1" applyFont="1" applyFill="1" applyBorder="1" applyAlignment="1">
      <alignment vertical="center"/>
    </xf>
    <xf numFmtId="10" fontId="1" fillId="0" borderId="9" xfId="0" applyNumberFormat="1" applyFont="1" applyFill="1" applyBorder="1" applyAlignment="1">
      <alignment vertical="center"/>
    </xf>
    <xf numFmtId="10" fontId="0" fillId="0" borderId="9" xfId="0" applyNumberFormat="1" applyFont="1" applyFill="1" applyBorder="1" applyAlignment="1">
      <alignment vertical="center"/>
    </xf>
    <xf numFmtId="10" fontId="0" fillId="8" borderId="9" xfId="0" applyNumberFormat="1" applyFont="1" applyFill="1" applyBorder="1" applyAlignment="1">
      <alignment vertical="center"/>
    </xf>
    <xf numFmtId="0" fontId="1" fillId="0" borderId="9" xfId="0" applyFont="1" applyBorder="1" applyAlignment="1">
      <alignment horizontal="right" vertical="center"/>
    </xf>
    <xf numFmtId="3" fontId="14" fillId="8" borderId="9" xfId="0" applyNumberFormat="1" applyFont="1" applyFill="1" applyBorder="1" applyAlignment="1" applyProtection="1">
      <alignment horizontal="left" vertical="center"/>
      <protection/>
    </xf>
    <xf numFmtId="0" fontId="12" fillId="8" borderId="9" xfId="0" applyFont="1" applyFill="1" applyBorder="1" applyAlignment="1">
      <alignment vertical="center"/>
    </xf>
    <xf numFmtId="10" fontId="12" fillId="8" borderId="9" xfId="0" applyNumberFormat="1" applyFont="1" applyFill="1" applyBorder="1" applyAlignment="1">
      <alignment vertical="center"/>
    </xf>
    <xf numFmtId="0" fontId="0" fillId="0" borderId="0" xfId="33" applyFont="1" applyFill="1">
      <alignment/>
      <protection/>
    </xf>
    <xf numFmtId="0" fontId="15" fillId="0" borderId="0" xfId="33" applyFont="1" applyFill="1">
      <alignment/>
      <protection/>
    </xf>
    <xf numFmtId="0" fontId="0" fillId="0" borderId="0" xfId="33" applyFill="1">
      <alignment/>
      <protection/>
    </xf>
    <xf numFmtId="0" fontId="12" fillId="0" borderId="0" xfId="33" applyFont="1" applyFill="1">
      <alignment/>
      <protection/>
    </xf>
    <xf numFmtId="0" fontId="16" fillId="0" borderId="0" xfId="33" applyNumberFormat="1" applyFont="1" applyFill="1" applyAlignment="1" applyProtection="1">
      <alignment vertical="center"/>
      <protection/>
    </xf>
    <xf numFmtId="0" fontId="2" fillId="0" borderId="0" xfId="33" applyNumberFormat="1" applyFont="1" applyFill="1" applyAlignment="1" applyProtection="1">
      <alignment horizontal="center" vertical="center"/>
      <protection/>
    </xf>
    <xf numFmtId="0" fontId="17" fillId="0" borderId="0" xfId="33" applyNumberFormat="1" applyFont="1" applyFill="1" applyAlignment="1" applyProtection="1">
      <alignment horizontal="right" vertical="center"/>
      <protection/>
    </xf>
    <xf numFmtId="0" fontId="2" fillId="0" borderId="11" xfId="33" applyNumberFormat="1" applyFont="1" applyFill="1" applyBorder="1" applyAlignment="1" applyProtection="1">
      <alignment horizontal="center" vertical="center"/>
      <protection/>
    </xf>
    <xf numFmtId="0" fontId="15" fillId="0" borderId="16" xfId="33" applyNumberFormat="1" applyFont="1" applyFill="1" applyBorder="1" applyAlignment="1" applyProtection="1">
      <alignment horizontal="center" vertical="center"/>
      <protection/>
    </xf>
    <xf numFmtId="0" fontId="15" fillId="0" borderId="9" xfId="33" applyNumberFormat="1" applyFont="1" applyFill="1" applyBorder="1" applyAlignment="1" applyProtection="1">
      <alignment horizontal="center" vertical="center" wrapText="1"/>
      <protection/>
    </xf>
    <xf numFmtId="0" fontId="15" fillId="0" borderId="17" xfId="33" applyNumberFormat="1" applyFont="1" applyFill="1" applyBorder="1" applyAlignment="1" applyProtection="1">
      <alignment horizontal="center" vertical="center"/>
      <protection/>
    </xf>
    <xf numFmtId="0" fontId="18" fillId="0" borderId="9" xfId="33" applyNumberFormat="1" applyFont="1" applyFill="1" applyBorder="1" applyAlignment="1" applyProtection="1">
      <alignment horizontal="center" vertical="center" wrapText="1"/>
      <protection/>
    </xf>
    <xf numFmtId="0" fontId="17" fillId="18" borderId="9" xfId="33" applyFont="1" applyFill="1" applyBorder="1" applyAlignment="1">
      <alignment vertical="center"/>
      <protection/>
    </xf>
    <xf numFmtId="181" fontId="1" fillId="18" borderId="9" xfId="0" applyNumberFormat="1" applyFont="1" applyFill="1" applyBorder="1" applyAlignment="1">
      <alignment horizontal="right" vertical="center"/>
    </xf>
    <xf numFmtId="0" fontId="17" fillId="0" borderId="9" xfId="33" applyFont="1" applyFill="1" applyBorder="1" applyAlignment="1">
      <alignment vertical="center"/>
      <protection/>
    </xf>
    <xf numFmtId="3" fontId="15" fillId="0" borderId="9" xfId="33" applyNumberFormat="1" applyFont="1" applyFill="1" applyBorder="1" applyAlignment="1" applyProtection="1">
      <alignment horizontal="right" vertical="center"/>
      <protection/>
    </xf>
    <xf numFmtId="3" fontId="17" fillId="18" borderId="9" xfId="33" applyNumberFormat="1" applyFont="1" applyFill="1" applyBorder="1" applyAlignment="1" applyProtection="1">
      <alignment horizontal="left" vertical="center"/>
      <protection/>
    </xf>
    <xf numFmtId="0" fontId="17" fillId="8" borderId="9" xfId="33" applyFont="1" applyFill="1" applyBorder="1" applyAlignment="1">
      <alignment vertical="center"/>
      <protection/>
    </xf>
    <xf numFmtId="181" fontId="1" fillId="8" borderId="9" xfId="0" applyNumberFormat="1" applyFont="1" applyFill="1" applyBorder="1" applyAlignment="1">
      <alignment horizontal="right" vertical="center"/>
    </xf>
    <xf numFmtId="0" fontId="17" fillId="10" borderId="9" xfId="33" applyFont="1" applyFill="1" applyBorder="1" applyAlignment="1">
      <alignment vertical="center"/>
      <protection/>
    </xf>
    <xf numFmtId="181" fontId="1" fillId="10" borderId="9" xfId="0" applyNumberFormat="1" applyFont="1" applyFill="1" applyBorder="1" applyAlignment="1">
      <alignment horizontal="right" vertical="center"/>
    </xf>
    <xf numFmtId="0" fontId="17" fillId="0" borderId="9" xfId="33" applyFont="1" applyFill="1" applyBorder="1" applyAlignment="1">
      <alignment horizontal="left" vertical="center"/>
      <protection/>
    </xf>
    <xf numFmtId="0" fontId="15" fillId="0" borderId="9" xfId="33" applyFont="1" applyFill="1" applyBorder="1">
      <alignment/>
      <protection/>
    </xf>
    <xf numFmtId="0" fontId="15" fillId="0" borderId="9" xfId="33" applyFont="1" applyFill="1" applyBorder="1" applyAlignment="1">
      <alignment vertical="center"/>
      <protection/>
    </xf>
    <xf numFmtId="0" fontId="15" fillId="8" borderId="9" xfId="33" applyFont="1" applyFill="1" applyBorder="1" applyAlignment="1">
      <alignment vertical="center"/>
      <protection/>
    </xf>
    <xf numFmtId="0" fontId="15" fillId="10" borderId="9" xfId="33" applyFont="1" applyFill="1" applyBorder="1" applyAlignment="1">
      <alignment vertical="center"/>
      <protection/>
    </xf>
    <xf numFmtId="3" fontId="19" fillId="0" borderId="9" xfId="33" applyNumberFormat="1" applyFont="1" applyFill="1" applyBorder="1" applyAlignment="1" applyProtection="1">
      <alignment horizontal="right" vertical="center"/>
      <protection/>
    </xf>
    <xf numFmtId="0" fontId="19" fillId="0" borderId="9" xfId="33" applyFont="1" applyFill="1" applyBorder="1">
      <alignment/>
      <protection/>
    </xf>
    <xf numFmtId="0" fontId="19" fillId="0" borderId="9" xfId="33" applyFont="1" applyFill="1" applyBorder="1" applyAlignment="1">
      <alignment vertical="center"/>
      <protection/>
    </xf>
    <xf numFmtId="0" fontId="2" fillId="0" borderId="0" xfId="33" applyNumberFormat="1" applyFont="1" applyFill="1" applyBorder="1" applyAlignment="1" applyProtection="1">
      <alignment horizontal="center" vertical="center"/>
      <protection/>
    </xf>
    <xf numFmtId="0" fontId="17" fillId="0" borderId="11" xfId="33" applyNumberFormat="1" applyFont="1" applyFill="1" applyBorder="1" applyAlignment="1" applyProtection="1">
      <alignment horizontal="right" vertical="center"/>
      <protection/>
    </xf>
    <xf numFmtId="0" fontId="18" fillId="0" borderId="16" xfId="33" applyNumberFormat="1" applyFont="1" applyFill="1" applyBorder="1" applyAlignment="1" applyProtection="1">
      <alignment horizontal="center" vertical="center" wrapText="1"/>
      <protection/>
    </xf>
    <xf numFmtId="0" fontId="18" fillId="0" borderId="17" xfId="33" applyNumberFormat="1" applyFont="1" applyFill="1" applyBorder="1" applyAlignment="1" applyProtection="1">
      <alignment horizontal="center" vertical="center" wrapText="1"/>
      <protection/>
    </xf>
    <xf numFmtId="1" fontId="17" fillId="0" borderId="9" xfId="0" applyNumberFormat="1" applyFont="1" applyFill="1" applyBorder="1" applyAlignment="1" applyProtection="1">
      <alignment vertical="center" wrapText="1"/>
      <protection locked="0"/>
    </xf>
    <xf numFmtId="0" fontId="17" fillId="0" borderId="9" xfId="0" applyNumberFormat="1" applyFont="1" applyFill="1" applyBorder="1" applyAlignment="1" applyProtection="1">
      <alignment vertical="center" wrapText="1"/>
      <protection locked="0"/>
    </xf>
    <xf numFmtId="3" fontId="17" fillId="0" borderId="9" xfId="0" applyNumberFormat="1" applyFont="1" applyFill="1" applyBorder="1" applyAlignment="1" applyProtection="1">
      <alignment vertical="center" wrapText="1"/>
      <protection locked="0"/>
    </xf>
    <xf numFmtId="0" fontId="17" fillId="0" borderId="9" xfId="0" applyFont="1" applyBorder="1" applyAlignment="1" applyProtection="1">
      <alignment vertical="center" wrapText="1"/>
      <protection locked="0"/>
    </xf>
    <xf numFmtId="0" fontId="0" fillId="10" borderId="0" xfId="33" applyFill="1">
      <alignment/>
      <protection/>
    </xf>
    <xf numFmtId="0" fontId="2" fillId="10" borderId="0" xfId="0" applyFont="1" applyFill="1" applyAlignment="1">
      <alignment horizontal="center" vertical="center"/>
    </xf>
    <xf numFmtId="0" fontId="15" fillId="0" borderId="9" xfId="33" applyNumberFormat="1" applyFont="1" applyFill="1" applyBorder="1" applyAlignment="1" applyProtection="1">
      <alignment horizontal="centerContinuous" vertical="center" wrapText="1"/>
      <protection/>
    </xf>
    <xf numFmtId="0" fontId="15" fillId="0" borderId="23" xfId="33" applyNumberFormat="1" applyFont="1" applyFill="1" applyBorder="1" applyAlignment="1" applyProtection="1">
      <alignment horizontal="center" vertical="center"/>
      <protection/>
    </xf>
    <xf numFmtId="0" fontId="15" fillId="0" borderId="16" xfId="33" applyNumberFormat="1" applyFont="1" applyFill="1" applyBorder="1" applyAlignment="1" applyProtection="1">
      <alignment horizontal="center" vertical="center" wrapText="1"/>
      <protection/>
    </xf>
    <xf numFmtId="0" fontId="17" fillId="0" borderId="9" xfId="33" applyNumberFormat="1" applyFont="1" applyFill="1" applyBorder="1" applyAlignment="1" applyProtection="1">
      <alignment horizontal="center" vertical="center" wrapText="1"/>
      <protection/>
    </xf>
    <xf numFmtId="182" fontId="15" fillId="0" borderId="9" xfId="33" applyNumberFormat="1" applyFont="1" applyFill="1" applyBorder="1" applyAlignment="1" applyProtection="1">
      <alignment horizontal="right" vertical="center"/>
      <protection/>
    </xf>
    <xf numFmtId="182" fontId="15" fillId="0" borderId="9" xfId="33" applyNumberFormat="1" applyFont="1" applyFill="1" applyBorder="1" applyAlignment="1">
      <alignment vertical="center"/>
      <protection/>
    </xf>
    <xf numFmtId="0" fontId="20" fillId="0" borderId="0" xfId="33" applyNumberFormat="1" applyFont="1" applyFill="1" applyAlignment="1" applyProtection="1">
      <alignment horizontal="right" vertical="center"/>
      <protection/>
    </xf>
    <xf numFmtId="0" fontId="19" fillId="0" borderId="9" xfId="33" applyNumberFormat="1" applyFont="1" applyFill="1" applyBorder="1" applyAlignment="1" applyProtection="1">
      <alignment horizontal="centerContinuous" vertical="center" wrapText="1"/>
      <protection/>
    </xf>
    <xf numFmtId="0" fontId="17" fillId="0" borderId="16" xfId="33" applyNumberFormat="1" applyFont="1" applyFill="1" applyBorder="1" applyAlignment="1" applyProtection="1">
      <alignment horizontal="center" vertical="center" wrapText="1"/>
      <protection/>
    </xf>
    <xf numFmtId="0" fontId="17" fillId="0" borderId="20" xfId="33" applyNumberFormat="1" applyFont="1" applyFill="1" applyBorder="1" applyAlignment="1" applyProtection="1">
      <alignment horizontal="center" vertical="center" wrapText="1"/>
      <protection/>
    </xf>
    <xf numFmtId="0" fontId="15" fillId="0" borderId="20" xfId="33" applyNumberFormat="1" applyFont="1" applyFill="1" applyBorder="1" applyAlignment="1" applyProtection="1">
      <alignment horizontal="center" vertical="center" wrapText="1"/>
      <protection/>
    </xf>
    <xf numFmtId="0" fontId="15" fillId="0" borderId="22" xfId="33" applyNumberFormat="1" applyFont="1" applyFill="1" applyBorder="1" applyAlignment="1" applyProtection="1">
      <alignment horizontal="center" vertical="center" wrapText="1"/>
      <protection/>
    </xf>
    <xf numFmtId="0" fontId="15" fillId="0" borderId="17" xfId="33" applyNumberFormat="1" applyFont="1" applyFill="1" applyBorder="1" applyAlignment="1" applyProtection="1">
      <alignment horizontal="center" vertical="center" wrapText="1"/>
      <protection/>
    </xf>
    <xf numFmtId="181" fontId="1" fillId="0" borderId="9" xfId="0" applyNumberFormat="1" applyFont="1" applyFill="1" applyBorder="1" applyAlignment="1">
      <alignment horizontal="right" vertical="center"/>
    </xf>
    <xf numFmtId="182" fontId="1" fillId="0" borderId="9" xfId="0" applyNumberFormat="1" applyFont="1" applyFill="1" applyBorder="1" applyAlignment="1">
      <alignment horizontal="right" vertical="center"/>
    </xf>
    <xf numFmtId="183" fontId="1" fillId="8" borderId="9" xfId="29" applyNumberFormat="1" applyFont="1" applyFill="1" applyBorder="1" applyAlignment="1">
      <alignment horizontal="right" vertical="center"/>
    </xf>
    <xf numFmtId="183" fontId="1" fillId="0" borderId="9" xfId="29" applyNumberFormat="1" applyFont="1" applyFill="1" applyBorder="1" applyAlignment="1">
      <alignment horizontal="right" vertical="center"/>
    </xf>
    <xf numFmtId="183" fontId="1" fillId="10" borderId="9" xfId="29" applyNumberFormat="1" applyFont="1" applyFill="1" applyBorder="1" applyAlignment="1">
      <alignment horizontal="right" vertical="center"/>
    </xf>
    <xf numFmtId="0" fontId="15" fillId="0" borderId="21" xfId="33" applyNumberFormat="1" applyFont="1" applyFill="1" applyBorder="1" applyAlignment="1" applyProtection="1">
      <alignment horizontal="center" vertical="center" wrapText="1"/>
      <protection/>
    </xf>
    <xf numFmtId="0" fontId="9" fillId="10" borderId="0" xfId="0" applyFont="1" applyFill="1" applyAlignment="1">
      <alignment vertical="center"/>
    </xf>
    <xf numFmtId="0" fontId="3" fillId="10" borderId="0" xfId="0" applyFont="1" applyFill="1" applyAlignment="1">
      <alignment vertical="center"/>
    </xf>
    <xf numFmtId="0" fontId="0" fillId="10" borderId="0" xfId="0" applyFont="1" applyFill="1" applyBorder="1" applyAlignment="1">
      <alignment vertical="center"/>
    </xf>
    <xf numFmtId="0" fontId="9" fillId="10" borderId="9" xfId="0" applyFont="1" applyFill="1" applyBorder="1" applyAlignment="1">
      <alignment horizontal="center" vertical="center"/>
    </xf>
    <xf numFmtId="0" fontId="9" fillId="10" borderId="9" xfId="0" applyFont="1" applyFill="1" applyBorder="1" applyAlignment="1">
      <alignment horizontal="center" vertical="center" wrapText="1"/>
    </xf>
    <xf numFmtId="0" fontId="1" fillId="10" borderId="9" xfId="0" applyFont="1" applyFill="1" applyBorder="1" applyAlignment="1">
      <alignment horizontal="center" vertical="center"/>
    </xf>
    <xf numFmtId="184" fontId="1" fillId="10" borderId="9" xfId="0" applyNumberFormat="1" applyFont="1" applyFill="1" applyBorder="1" applyAlignment="1" applyProtection="1">
      <alignment vertical="center"/>
      <protection locked="0"/>
    </xf>
    <xf numFmtId="0" fontId="1" fillId="10" borderId="9" xfId="0" applyFont="1" applyFill="1" applyBorder="1" applyAlignment="1">
      <alignment horizontal="left" vertical="center"/>
    </xf>
    <xf numFmtId="0" fontId="1" fillId="18" borderId="9" xfId="0" applyFont="1" applyFill="1" applyBorder="1" applyAlignment="1">
      <alignment horizontal="center" vertical="center"/>
    </xf>
    <xf numFmtId="0" fontId="3" fillId="10" borderId="0" xfId="0" applyFont="1" applyFill="1" applyAlignment="1">
      <alignment horizontal="center" vertical="center"/>
    </xf>
    <xf numFmtId="0" fontId="0" fillId="10" borderId="11" xfId="0" applyFont="1" applyFill="1" applyBorder="1" applyAlignment="1">
      <alignment horizontal="righ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9" fillId="8" borderId="9" xfId="0" applyFont="1" applyFill="1" applyBorder="1" applyAlignment="1">
      <alignment horizontal="center" vertical="center"/>
    </xf>
    <xf numFmtId="184" fontId="1" fillId="10" borderId="9" xfId="0" applyNumberFormat="1" applyFont="1" applyFill="1" applyBorder="1" applyAlignment="1" applyProtection="1">
      <alignment horizontal="left" vertical="center"/>
      <protection locked="0"/>
    </xf>
    <xf numFmtId="184" fontId="9" fillId="0" borderId="9" xfId="0" applyNumberFormat="1" applyFont="1" applyFill="1" applyBorder="1" applyAlignment="1">
      <alignment horizontal="center" vertical="center"/>
    </xf>
    <xf numFmtId="185" fontId="1" fillId="10" borderId="9" xfId="0" applyNumberFormat="1" applyFont="1" applyFill="1" applyBorder="1" applyAlignment="1" applyProtection="1">
      <alignment horizontal="left" vertical="center"/>
      <protection locked="0"/>
    </xf>
    <xf numFmtId="184" fontId="1" fillId="10" borderId="17" xfId="0" applyNumberFormat="1" applyFont="1" applyFill="1" applyBorder="1" applyAlignment="1" applyProtection="1">
      <alignment horizontal="left" vertical="center"/>
      <protection locked="0"/>
    </xf>
    <xf numFmtId="0" fontId="1" fillId="10" borderId="17" xfId="0" applyFont="1" applyFill="1" applyBorder="1" applyAlignment="1">
      <alignment vertical="center"/>
    </xf>
    <xf numFmtId="0" fontId="0" fillId="0" borderId="9" xfId="0" applyFont="1" applyFill="1" applyBorder="1" applyAlignment="1">
      <alignment horizontal="center" vertical="center"/>
    </xf>
    <xf numFmtId="0" fontId="0" fillId="8" borderId="9" xfId="0" applyFont="1" applyFill="1" applyBorder="1" applyAlignment="1">
      <alignment horizontal="center" vertical="center"/>
    </xf>
    <xf numFmtId="0" fontId="9" fillId="0" borderId="21" xfId="0" applyFont="1" applyFill="1" applyBorder="1" applyAlignment="1">
      <alignment horizontal="center" vertical="center"/>
    </xf>
    <xf numFmtId="0" fontId="1" fillId="10" borderId="20" xfId="0" applyFont="1" applyFill="1" applyBorder="1" applyAlignment="1">
      <alignment vertical="center"/>
    </xf>
    <xf numFmtId="0" fontId="1" fillId="8" borderId="20" xfId="0" applyFont="1" applyFill="1" applyBorder="1" applyAlignment="1">
      <alignment vertical="center"/>
    </xf>
    <xf numFmtId="0" fontId="1" fillId="0" borderId="20" xfId="0" applyFont="1" applyFill="1" applyBorder="1" applyAlignment="1">
      <alignment vertical="center"/>
    </xf>
    <xf numFmtId="0" fontId="1" fillId="0" borderId="20" xfId="0" applyFont="1" applyBorder="1" applyAlignment="1">
      <alignment vertical="center"/>
    </xf>
    <xf numFmtId="0" fontId="9" fillId="18" borderId="9" xfId="0" applyFont="1" applyFill="1" applyBorder="1" applyAlignment="1">
      <alignment horizontal="center" vertical="center"/>
    </xf>
    <xf numFmtId="0" fontId="0" fillId="18" borderId="9" xfId="0" applyFont="1" applyFill="1" applyBorder="1" applyAlignment="1">
      <alignment horizontal="center" vertical="center"/>
    </xf>
    <xf numFmtId="0" fontId="3" fillId="0" borderId="0" xfId="0" applyFont="1" applyFill="1" applyAlignment="1" applyProtection="1">
      <alignment vertical="center"/>
      <protection locked="0"/>
    </xf>
    <xf numFmtId="0" fontId="10" fillId="1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wrapText="1"/>
      <protection locked="0"/>
    </xf>
    <xf numFmtId="0" fontId="7" fillId="18" borderId="9" xfId="0" applyFont="1" applyFill="1" applyBorder="1" applyAlignment="1" applyProtection="1">
      <alignment horizontal="left" vertical="center"/>
      <protection locked="0"/>
    </xf>
    <xf numFmtId="0" fontId="7" fillId="18" borderId="9" xfId="0" applyFont="1" applyFill="1" applyBorder="1" applyAlignment="1" applyProtection="1">
      <alignment horizontal="center" vertical="center"/>
      <protection locked="0"/>
    </xf>
    <xf numFmtId="1" fontId="7" fillId="18" borderId="9" xfId="0" applyNumberFormat="1" applyFont="1" applyFill="1" applyBorder="1" applyAlignment="1" applyProtection="1">
      <alignment horizontal="left" vertical="center"/>
      <protection locked="0"/>
    </xf>
    <xf numFmtId="1" fontId="7" fillId="18" borderId="9" xfId="0" applyNumberFormat="1" applyFont="1" applyFill="1" applyBorder="1" applyAlignment="1" applyProtection="1">
      <alignment horizontal="center" vertical="center"/>
      <protection locked="0"/>
    </xf>
    <xf numFmtId="1" fontId="1" fillId="8" borderId="9" xfId="0" applyNumberFormat="1" applyFont="1" applyFill="1" applyBorder="1" applyAlignment="1" applyProtection="1">
      <alignment horizontal="left" vertical="center"/>
      <protection locked="0"/>
    </xf>
    <xf numFmtId="1" fontId="1" fillId="8" borderId="9" xfId="0" applyNumberFormat="1" applyFont="1" applyFill="1" applyBorder="1" applyAlignment="1" applyProtection="1">
      <alignment horizontal="center" vertical="center"/>
      <protection locked="0"/>
    </xf>
    <xf numFmtId="1" fontId="1" fillId="0" borderId="9" xfId="0" applyNumberFormat="1" applyFont="1" applyFill="1" applyBorder="1" applyAlignment="1" applyProtection="1">
      <alignment horizontal="left" vertical="center"/>
      <protection locked="0"/>
    </xf>
    <xf numFmtId="0" fontId="1" fillId="0" borderId="9" xfId="0" applyFont="1" applyFill="1" applyBorder="1" applyAlignment="1" applyProtection="1">
      <alignment horizontal="center" vertical="center"/>
      <protection locked="0"/>
    </xf>
    <xf numFmtId="1" fontId="1" fillId="0" borderId="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vertical="center"/>
      <protection locked="0"/>
    </xf>
    <xf numFmtId="0" fontId="1" fillId="0" borderId="9" xfId="0" applyNumberFormat="1" applyFont="1" applyFill="1" applyBorder="1" applyAlignment="1" applyProtection="1">
      <alignment horizontal="center" vertical="center"/>
      <protection locked="0"/>
    </xf>
    <xf numFmtId="3" fontId="1" fillId="0" borderId="9" xfId="0" applyNumberFormat="1" applyFont="1" applyFill="1" applyBorder="1" applyAlignment="1" applyProtection="1">
      <alignment vertical="center"/>
      <protection locked="0"/>
    </xf>
    <xf numFmtId="3" fontId="1" fillId="0" borderId="9" xfId="0" applyNumberFormat="1" applyFont="1" applyFill="1" applyBorder="1" applyAlignment="1" applyProtection="1">
      <alignment horizontal="center" vertical="center"/>
      <protection locked="0"/>
    </xf>
    <xf numFmtId="0" fontId="1" fillId="0" borderId="9" xfId="0" applyFont="1" applyBorder="1" applyAlignment="1" applyProtection="1">
      <alignment vertical="center" wrapText="1"/>
      <protection locked="0"/>
    </xf>
    <xf numFmtId="3" fontId="1" fillId="0" borderId="9" xfId="0" applyNumberFormat="1" applyFont="1" applyFill="1" applyBorder="1" applyAlignment="1" applyProtection="1">
      <alignment horizontal="center" vertical="center"/>
      <protection/>
    </xf>
    <xf numFmtId="3" fontId="1" fillId="8" borderId="9" xfId="0" applyNumberFormat="1" applyFont="1" applyFill="1" applyBorder="1" applyAlignment="1" applyProtection="1">
      <alignment vertical="center"/>
      <protection locked="0"/>
    </xf>
    <xf numFmtId="0" fontId="1" fillId="8" borderId="9"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1" fontId="5" fillId="10" borderId="9" xfId="0" applyNumberFormat="1" applyFont="1" applyFill="1" applyBorder="1" applyAlignment="1" applyProtection="1">
      <alignment horizontal="center" vertical="center"/>
      <protection locked="0"/>
    </xf>
    <xf numFmtId="0" fontId="5" fillId="10" borderId="9"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 fillId="18" borderId="9" xfId="0" applyFont="1" applyFill="1" applyBorder="1" applyAlignment="1" applyProtection="1">
      <alignment horizontal="center" vertical="center"/>
      <protection locked="0"/>
    </xf>
    <xf numFmtId="3" fontId="1" fillId="0" borderId="16" xfId="0" applyNumberFormat="1" applyFont="1" applyFill="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0" fillId="8" borderId="9" xfId="0" applyFont="1" applyFill="1" applyBorder="1" applyAlignment="1" applyProtection="1">
      <alignment horizontal="center" vertical="center"/>
      <protection locked="0"/>
    </xf>
    <xf numFmtId="1" fontId="1" fillId="8" borderId="17" xfId="0" applyNumberFormat="1" applyFont="1" applyFill="1" applyBorder="1" applyAlignment="1" applyProtection="1">
      <alignment horizontal="left" vertical="center"/>
      <protection locked="0"/>
    </xf>
    <xf numFmtId="0" fontId="0" fillId="0" borderId="9" xfId="0" applyFont="1" applyFill="1" applyBorder="1" applyAlignment="1" applyProtection="1">
      <alignment horizontal="center" vertical="center"/>
      <protection locked="0"/>
    </xf>
    <xf numFmtId="0" fontId="1" fillId="8" borderId="9" xfId="0" applyFont="1" applyFill="1" applyBorder="1" applyAlignment="1" applyProtection="1">
      <alignment horizontal="left" vertical="center" wrapText="1"/>
      <protection locked="0"/>
    </xf>
    <xf numFmtId="0" fontId="7" fillId="18" borderId="9" xfId="0" applyFont="1" applyFill="1" applyBorder="1" applyAlignment="1" applyProtection="1">
      <alignment horizontal="distributed" vertical="center"/>
      <protection locked="0"/>
    </xf>
    <xf numFmtId="0" fontId="0" fillId="18" borderId="9"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1" fontId="1" fillId="0" borderId="21" xfId="0" applyNumberFormat="1" applyFont="1" applyFill="1" applyBorder="1" applyAlignment="1" applyProtection="1">
      <alignment horizontal="center" vertical="center"/>
      <protection locked="0"/>
    </xf>
    <xf numFmtId="10" fontId="1" fillId="18" borderId="9" xfId="0" applyNumberFormat="1" applyFont="1" applyFill="1" applyBorder="1" applyAlignment="1">
      <alignment vertical="center"/>
    </xf>
    <xf numFmtId="184" fontId="1" fillId="8" borderId="9" xfId="0" applyNumberFormat="1" applyFont="1" applyFill="1" applyBorder="1" applyAlignment="1" applyProtection="1">
      <alignment horizontal="left" vertical="center"/>
      <protection locked="0"/>
    </xf>
    <xf numFmtId="0" fontId="0" fillId="10" borderId="9" xfId="0" applyFont="1" applyFill="1" applyBorder="1" applyAlignment="1">
      <alignment vertical="center"/>
    </xf>
    <xf numFmtId="185" fontId="1" fillId="8" borderId="9" xfId="0" applyNumberFormat="1" applyFont="1" applyFill="1" applyBorder="1" applyAlignment="1" applyProtection="1">
      <alignment horizontal="left" vertical="center"/>
      <protection locked="0"/>
    </xf>
    <xf numFmtId="184" fontId="1" fillId="8" borderId="17" xfId="0" applyNumberFormat="1" applyFont="1" applyFill="1" applyBorder="1" applyAlignment="1" applyProtection="1">
      <alignment horizontal="left" vertical="center"/>
      <protection locked="0"/>
    </xf>
    <xf numFmtId="0" fontId="0" fillId="10" borderId="0" xfId="0" applyFont="1" applyFill="1" applyAlignment="1">
      <alignment horizontal="right" vertical="center"/>
    </xf>
    <xf numFmtId="185" fontId="1" fillId="10" borderId="17" xfId="0" applyNumberFormat="1" applyFont="1" applyFill="1" applyBorder="1" applyAlignment="1" applyProtection="1">
      <alignment horizontal="left" vertical="center"/>
      <protection locked="0"/>
    </xf>
    <xf numFmtId="0" fontId="1" fillId="8" borderId="17" xfId="0" applyFont="1" applyFill="1" applyBorder="1" applyAlignment="1">
      <alignment vertical="center"/>
    </xf>
    <xf numFmtId="0" fontId="7" fillId="10" borderId="9" xfId="0" applyFont="1" applyFill="1" applyBorder="1" applyAlignment="1">
      <alignment vertical="center"/>
    </xf>
    <xf numFmtId="0" fontId="7" fillId="8" borderId="9" xfId="0" applyFont="1" applyFill="1" applyBorder="1" applyAlignment="1">
      <alignment vertical="center"/>
    </xf>
    <xf numFmtId="1" fontId="1" fillId="10" borderId="9" xfId="0" applyNumberFormat="1" applyFont="1" applyFill="1" applyBorder="1" applyAlignment="1" applyProtection="1">
      <alignment vertical="center"/>
      <protection locked="0"/>
    </xf>
    <xf numFmtId="0" fontId="1" fillId="10" borderId="9" xfId="0" applyNumberFormat="1" applyFont="1" applyFill="1" applyBorder="1" applyAlignment="1" applyProtection="1">
      <alignment vertical="center"/>
      <protection locked="0"/>
    </xf>
    <xf numFmtId="0" fontId="1" fillId="8" borderId="9" xfId="0" applyNumberFormat="1" applyFont="1" applyFill="1" applyBorder="1" applyAlignment="1" applyProtection="1">
      <alignment vertical="center"/>
      <protection locked="0"/>
    </xf>
    <xf numFmtId="0" fontId="14" fillId="8" borderId="9" xfId="0" applyFont="1" applyFill="1" applyBorder="1" applyAlignment="1">
      <alignment vertical="center"/>
    </xf>
    <xf numFmtId="0" fontId="14" fillId="10" borderId="9" xfId="0" applyFont="1" applyFill="1" applyBorder="1" applyAlignment="1">
      <alignment vertical="center"/>
    </xf>
    <xf numFmtId="0" fontId="1" fillId="18" borderId="20" xfId="0" applyFont="1" applyFill="1" applyBorder="1" applyAlignment="1">
      <alignment vertical="center"/>
    </xf>
    <xf numFmtId="0" fontId="1" fillId="10" borderId="0" xfId="0" applyFont="1" applyFill="1" applyAlignment="1">
      <alignment vertical="center"/>
    </xf>
    <xf numFmtId="0" fontId="7" fillId="19" borderId="9" xfId="0" applyFont="1" applyFill="1" applyBorder="1" applyAlignment="1">
      <alignment horizontal="distributed" vertical="center"/>
    </xf>
    <xf numFmtId="0" fontId="0" fillId="19" borderId="9" xfId="0" applyFont="1" applyFill="1" applyBorder="1" applyAlignment="1">
      <alignment vertical="center"/>
    </xf>
    <xf numFmtId="10" fontId="1" fillId="19" borderId="9" xfId="0" applyNumberFormat="1" applyFont="1" applyFill="1" applyBorder="1" applyAlignment="1">
      <alignment vertical="center"/>
    </xf>
    <xf numFmtId="0" fontId="3"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ill="1" applyBorder="1" applyAlignment="1">
      <alignment/>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right" vertical="center"/>
    </xf>
    <xf numFmtId="0" fontId="9"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1" fillId="8" borderId="9" xfId="0" applyNumberFormat="1" applyFont="1" applyFill="1" applyBorder="1" applyAlignment="1">
      <alignment vertical="center"/>
    </xf>
    <xf numFmtId="177" fontId="1" fillId="8" borderId="9" xfId="0" applyNumberFormat="1" applyFont="1" applyFill="1" applyBorder="1" applyAlignment="1">
      <alignment horizontal="center" vertical="center"/>
    </xf>
    <xf numFmtId="10" fontId="1" fillId="8" borderId="9" xfId="0" applyNumberFormat="1" applyFont="1" applyFill="1" applyBorder="1" applyAlignment="1">
      <alignment horizontal="center" vertical="center"/>
    </xf>
    <xf numFmtId="0" fontId="1" fillId="0" borderId="9" xfId="0" applyNumberFormat="1" applyFont="1" applyFill="1" applyBorder="1" applyAlignment="1">
      <alignment vertical="center"/>
    </xf>
    <xf numFmtId="177" fontId="1" fillId="0" borderId="9" xfId="0" applyNumberFormat="1" applyFont="1" applyFill="1" applyBorder="1" applyAlignment="1">
      <alignment horizontal="center" vertical="center"/>
    </xf>
    <xf numFmtId="10" fontId="1" fillId="0" borderId="9" xfId="0" applyNumberFormat="1" applyFont="1" applyFill="1" applyBorder="1" applyAlignment="1">
      <alignment horizontal="center" vertical="center"/>
    </xf>
    <xf numFmtId="177" fontId="14" fillId="0" borderId="9" xfId="0" applyNumberFormat="1" applyFont="1" applyFill="1" applyBorder="1" applyAlignment="1">
      <alignment horizontal="center" vertical="center"/>
    </xf>
    <xf numFmtId="177" fontId="1" fillId="0" borderId="9" xfId="0" applyNumberFormat="1" applyFont="1" applyFill="1" applyBorder="1" applyAlignment="1">
      <alignment vertical="center"/>
    </xf>
    <xf numFmtId="0" fontId="7" fillId="18" borderId="9" xfId="0" applyNumberFormat="1" applyFont="1" applyFill="1" applyBorder="1" applyAlignment="1">
      <alignment horizontal="distributed" vertical="center"/>
    </xf>
    <xf numFmtId="177" fontId="1" fillId="18" borderId="9" xfId="0" applyNumberFormat="1" applyFont="1" applyFill="1" applyBorder="1" applyAlignment="1">
      <alignment horizontal="center" vertical="center"/>
    </xf>
    <xf numFmtId="10" fontId="1" fillId="18" borderId="9" xfId="0" applyNumberFormat="1" applyFont="1" applyFill="1" applyBorder="1" applyAlignment="1">
      <alignment horizontal="center" vertical="center"/>
    </xf>
    <xf numFmtId="0" fontId="0" fillId="0" borderId="24" xfId="0" applyNumberFormat="1" applyFont="1" applyFill="1" applyBorder="1" applyAlignment="1">
      <alignment horizontal="left" vertical="center" wrapText="1"/>
    </xf>
    <xf numFmtId="0" fontId="21" fillId="0" borderId="0" xfId="0" applyFont="1" applyAlignment="1" applyProtection="1">
      <alignment vertical="center"/>
      <protection locked="0"/>
    </xf>
    <xf numFmtId="0" fontId="22" fillId="0" borderId="0" xfId="0" applyFont="1" applyAlignment="1" applyProtection="1">
      <alignment vertical="center"/>
      <protection locked="0"/>
    </xf>
    <xf numFmtId="0" fontId="0" fillId="0" borderId="0" xfId="0" applyAlignment="1" applyProtection="1">
      <alignment vertical="center"/>
      <protection locked="0"/>
    </xf>
    <xf numFmtId="0" fontId="23"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cellXfs>
  <cellStyles count="59">
    <cellStyle name="Normal" xfId="0"/>
    <cellStyle name="常规 4 3" xfId="15"/>
    <cellStyle name="常规 10 2" xfId="16"/>
    <cellStyle name="40% - 强调文字颜色 6" xfId="17"/>
    <cellStyle name="20% - 强调文字颜色 6" xfId="18"/>
    <cellStyle name="强调文字颜色 6" xfId="19"/>
    <cellStyle name="40% - 强调文字颜色 5" xfId="20"/>
    <cellStyle name="20% - 强调文字颜色 5" xfId="21"/>
    <cellStyle name="常规 10" xfId="22"/>
    <cellStyle name="强调文字颜色 5" xfId="23"/>
    <cellStyle name="40% - 强调文字颜色 4" xfId="24"/>
    <cellStyle name="标题 3" xfId="25"/>
    <cellStyle name="解释性文本" xfId="26"/>
    <cellStyle name="汇总" xfId="27"/>
    <cellStyle name="Percent" xfId="28"/>
    <cellStyle name="Comma" xfId="29"/>
    <cellStyle name="常规 3 2" xfId="30"/>
    <cellStyle name="标题 2" xfId="31"/>
    <cellStyle name="Currency [0]" xfId="32"/>
    <cellStyle name="常规 4" xfId="33"/>
    <cellStyle name="60% - 强调文字颜色 4" xfId="34"/>
    <cellStyle name="警告文本" xfId="35"/>
    <cellStyle name="Normal" xfId="36"/>
    <cellStyle name="20% - 强调文字颜色 2" xfId="37"/>
    <cellStyle name="60% - 强调文字颜色 5" xfId="38"/>
    <cellStyle name="标题 1" xfId="39"/>
    <cellStyle name="Hyperlink" xfId="40"/>
    <cellStyle name="20% - 强调文字颜色 3" xfId="41"/>
    <cellStyle name="Currency" xfId="42"/>
    <cellStyle name="20% - 强调文字颜色 4" xfId="43"/>
    <cellStyle name="计算" xfId="44"/>
    <cellStyle name="Followed Hyperlink" xfId="45"/>
    <cellStyle name="Comma [0]" xfId="46"/>
    <cellStyle name="强调文字颜色 4" xfId="47"/>
    <cellStyle name="40% - 强调文字颜色 3" xfId="48"/>
    <cellStyle name="常规 2 2" xfId="49"/>
    <cellStyle name="60% - 强调文字颜色 6" xfId="50"/>
    <cellStyle name="输入" xfId="51"/>
    <cellStyle name="输出" xfId="52"/>
    <cellStyle name="检查单元格" xfId="53"/>
    <cellStyle name="链接单元格" xfId="54"/>
    <cellStyle name="百分比 2" xfId="55"/>
    <cellStyle name="60% - 强调文字颜色 1" xfId="56"/>
    <cellStyle name="常规 3" xfId="57"/>
    <cellStyle name="60% - 强调文字颜色 3" xfId="58"/>
    <cellStyle name="注释" xfId="59"/>
    <cellStyle name="标题" xfId="60"/>
    <cellStyle name="好" xfId="61"/>
    <cellStyle name="标题 4" xfId="62"/>
    <cellStyle name="强调文字颜色 1" xfId="63"/>
    <cellStyle name="适中" xfId="64"/>
    <cellStyle name="20% - 强调文字颜色 1" xfId="65"/>
    <cellStyle name="差" xfId="66"/>
    <cellStyle name="强调文字颜色 2" xfId="67"/>
    <cellStyle name="40% - 强调文字颜色 1" xfId="68"/>
    <cellStyle name="常规 2" xfId="69"/>
    <cellStyle name="60% - 强调文字颜色 2" xfId="70"/>
    <cellStyle name="40% - 强调文字颜色 2" xfId="71"/>
    <cellStyle name="强调文字颜色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6"/>
  <sheetViews>
    <sheetView showGridLines="0" showZeros="0" zoomScaleSheetLayoutView="100" workbookViewId="0" topLeftCell="A1">
      <selection activeCell="B15" sqref="B15"/>
    </sheetView>
  </sheetViews>
  <sheetFormatPr defaultColWidth="9.00390625" defaultRowHeight="14.25"/>
  <cols>
    <col min="1" max="1" width="117.375" style="309" customWidth="1"/>
    <col min="2" max="16384" width="9.00390625" style="309" customWidth="1"/>
  </cols>
  <sheetData>
    <row r="1" ht="48.75" customHeight="1">
      <c r="A1" s="310" t="s">
        <v>0</v>
      </c>
    </row>
    <row r="2" s="307" customFormat="1" ht="27.75" customHeight="1">
      <c r="A2" s="311" t="s">
        <v>1</v>
      </c>
    </row>
    <row r="3" s="307" customFormat="1" ht="27.75" customHeight="1">
      <c r="A3" s="311" t="s">
        <v>2</v>
      </c>
    </row>
    <row r="4" s="307" customFormat="1" ht="27.75" customHeight="1">
      <c r="A4" s="311" t="s">
        <v>3</v>
      </c>
    </row>
    <row r="5" s="307" customFormat="1" ht="27.75" customHeight="1">
      <c r="A5" s="311" t="s">
        <v>4</v>
      </c>
    </row>
    <row r="6" s="307" customFormat="1" ht="27.75" customHeight="1">
      <c r="A6" s="311" t="s">
        <v>5</v>
      </c>
    </row>
    <row r="7" s="307" customFormat="1" ht="27.75" customHeight="1">
      <c r="A7" s="311" t="s">
        <v>6</v>
      </c>
    </row>
    <row r="8" s="307" customFormat="1" ht="27.75" customHeight="1">
      <c r="A8" s="311" t="s">
        <v>7</v>
      </c>
    </row>
    <row r="9" s="307" customFormat="1" ht="27.75" customHeight="1">
      <c r="A9" s="311" t="s">
        <v>8</v>
      </c>
    </row>
    <row r="10" s="307" customFormat="1" ht="27.75" customHeight="1">
      <c r="A10" s="311" t="s">
        <v>9</v>
      </c>
    </row>
    <row r="11" s="307" customFormat="1" ht="27.75" customHeight="1">
      <c r="A11" s="311" t="s">
        <v>10</v>
      </c>
    </row>
    <row r="12" s="307" customFormat="1" ht="27.75" customHeight="1">
      <c r="A12" s="311" t="s">
        <v>11</v>
      </c>
    </row>
    <row r="13" s="307" customFormat="1" ht="27.75" customHeight="1">
      <c r="A13" s="311" t="s">
        <v>12</v>
      </c>
    </row>
    <row r="14" s="307" customFormat="1" ht="27.75" customHeight="1">
      <c r="A14" s="311" t="s">
        <v>13</v>
      </c>
    </row>
    <row r="15" s="308" customFormat="1" ht="27.75" customHeight="1">
      <c r="A15" s="311" t="s">
        <v>14</v>
      </c>
    </row>
    <row r="16" ht="27.75" customHeight="1">
      <c r="A16" s="311" t="s">
        <v>15</v>
      </c>
    </row>
  </sheetData>
  <sheetProtection/>
  <printOptions horizontalCentered="1"/>
  <pageMargins left="0.75" right="0.75" top="0.44" bottom="0.66" header="0.22" footer="0.51"/>
  <pageSetup orientation="landscape" paperSize="9"/>
</worksheet>
</file>

<file path=xl/worksheets/sheet10.xml><?xml version="1.0" encoding="utf-8"?>
<worksheet xmlns="http://schemas.openxmlformats.org/spreadsheetml/2006/main" xmlns:r="http://schemas.openxmlformats.org/officeDocument/2006/relationships">
  <dimension ref="A1:W46"/>
  <sheetViews>
    <sheetView showGridLines="0" showZeros="0" zoomScaleSheetLayoutView="100" workbookViewId="0" topLeftCell="A1">
      <pane xSplit="2" ySplit="7" topLeftCell="C17" activePane="bottomRight" state="frozen"/>
      <selection pane="bottomRight" activeCell="K31" sqref="K31"/>
    </sheetView>
  </sheetViews>
  <sheetFormatPr defaultColWidth="5.75390625" defaultRowHeight="14.25"/>
  <cols>
    <col min="1" max="1" width="18.625" style="137" customWidth="1"/>
    <col min="2" max="2" width="12.125" style="137" customWidth="1"/>
    <col min="3" max="3" width="9.25390625" style="137" customWidth="1"/>
    <col min="4" max="10" width="5.625" style="137" customWidth="1"/>
    <col min="11" max="11" width="9.50390625" style="138" customWidth="1"/>
    <col min="12" max="12" width="9.875" style="137" customWidth="1"/>
    <col min="13" max="13" width="9.75390625" style="137" customWidth="1"/>
    <col min="14" max="14" width="10.75390625" style="137" customWidth="1"/>
    <col min="15" max="15" width="5.625" style="137" customWidth="1"/>
    <col min="16" max="16" width="8.875" style="138" customWidth="1"/>
    <col min="17" max="22" width="5.625" style="137" customWidth="1"/>
    <col min="23" max="23" width="9.375" style="137" customWidth="1"/>
    <col min="24" max="16384" width="5.75390625" style="137" customWidth="1"/>
  </cols>
  <sheetData>
    <row r="1" ht="15.75">
      <c r="A1" s="94" t="s">
        <v>1298</v>
      </c>
    </row>
    <row r="2" spans="1:23" ht="33.75" customHeight="1">
      <c r="A2" s="139" t="s">
        <v>49</v>
      </c>
      <c r="B2" s="140" t="s">
        <v>1259</v>
      </c>
      <c r="C2" s="140"/>
      <c r="D2" s="140"/>
      <c r="E2" s="140"/>
      <c r="F2" s="140"/>
      <c r="G2" s="140"/>
      <c r="H2" s="140"/>
      <c r="I2" s="140"/>
      <c r="J2" s="140"/>
      <c r="K2" s="140"/>
      <c r="L2" s="140"/>
      <c r="M2" s="140"/>
      <c r="N2" s="140"/>
      <c r="O2" s="140"/>
      <c r="P2" s="140"/>
      <c r="Q2" s="140"/>
      <c r="R2" s="140"/>
      <c r="S2" s="140"/>
      <c r="T2" s="140"/>
      <c r="U2" s="140"/>
      <c r="V2" s="140"/>
      <c r="W2" s="139"/>
    </row>
    <row r="3" spans="1:23" ht="16.5" customHeight="1">
      <c r="A3" s="141"/>
      <c r="B3" s="142"/>
      <c r="C3" s="142"/>
      <c r="D3" s="142"/>
      <c r="E3" s="142"/>
      <c r="F3" s="142"/>
      <c r="G3" s="142"/>
      <c r="H3" s="142"/>
      <c r="I3" s="142"/>
      <c r="J3" s="142"/>
      <c r="K3" s="142"/>
      <c r="L3" s="142"/>
      <c r="M3" s="142"/>
      <c r="N3" s="142"/>
      <c r="O3" s="142"/>
      <c r="P3" s="142"/>
      <c r="Q3" s="142"/>
      <c r="R3" s="142"/>
      <c r="S3" s="142"/>
      <c r="T3" s="142"/>
      <c r="U3" s="142"/>
      <c r="V3" s="164"/>
      <c r="W3" s="141" t="s">
        <v>18</v>
      </c>
    </row>
    <row r="4" spans="1:23" ht="31.5" customHeight="1">
      <c r="A4" s="143" t="s">
        <v>1165</v>
      </c>
      <c r="B4" s="144" t="s">
        <v>1299</v>
      </c>
      <c r="C4" s="144"/>
      <c r="D4" s="144"/>
      <c r="E4" s="144"/>
      <c r="F4" s="144"/>
      <c r="G4" s="144"/>
      <c r="H4" s="144"/>
      <c r="I4" s="144"/>
      <c r="J4" s="144"/>
      <c r="K4" s="144"/>
      <c r="L4" s="144"/>
      <c r="M4" s="144"/>
      <c r="N4" s="144"/>
      <c r="O4" s="144"/>
      <c r="P4" s="144"/>
      <c r="Q4" s="144"/>
      <c r="R4" s="144"/>
      <c r="S4" s="144"/>
      <c r="T4" s="144"/>
      <c r="U4" s="144"/>
      <c r="V4" s="144"/>
      <c r="W4" s="144"/>
    </row>
    <row r="5" spans="1:23" s="135" customFormat="1" ht="72.75" customHeight="1">
      <c r="A5" s="145"/>
      <c r="B5" s="146" t="s">
        <v>1300</v>
      </c>
      <c r="C5" s="144" t="s">
        <v>1301</v>
      </c>
      <c r="D5" s="144" t="s">
        <v>1302</v>
      </c>
      <c r="E5" s="144" t="s">
        <v>1303</v>
      </c>
      <c r="F5" s="144" t="s">
        <v>1304</v>
      </c>
      <c r="G5" s="144" t="s">
        <v>1305</v>
      </c>
      <c r="H5" s="144" t="s">
        <v>1306</v>
      </c>
      <c r="I5" s="144" t="s">
        <v>1307</v>
      </c>
      <c r="J5" s="144" t="s">
        <v>1308</v>
      </c>
      <c r="K5" s="144" t="s">
        <v>1309</v>
      </c>
      <c r="L5" s="144" t="s">
        <v>1310</v>
      </c>
      <c r="M5" s="144" t="s">
        <v>1311</v>
      </c>
      <c r="N5" s="144" t="s">
        <v>1312</v>
      </c>
      <c r="O5" s="144" t="s">
        <v>1313</v>
      </c>
      <c r="P5" s="144" t="s">
        <v>1314</v>
      </c>
      <c r="Q5" s="144" t="s">
        <v>1315</v>
      </c>
      <c r="R5" s="144" t="s">
        <v>1316</v>
      </c>
      <c r="S5" s="144" t="s">
        <v>1317</v>
      </c>
      <c r="T5" s="144" t="s">
        <v>1318</v>
      </c>
      <c r="U5" s="144" t="s">
        <v>1319</v>
      </c>
      <c r="V5" s="144" t="s">
        <v>1320</v>
      </c>
      <c r="W5" s="144" t="s">
        <v>1321</v>
      </c>
    </row>
    <row r="6" spans="1:23" s="136" customFormat="1" ht="17.25" customHeight="1">
      <c r="A6" s="147" t="s">
        <v>1194</v>
      </c>
      <c r="B6" s="148">
        <f>B7+B8</f>
        <v>0</v>
      </c>
      <c r="C6" s="148">
        <f aca="true" t="shared" si="0" ref="C6:W6">C7+C8</f>
        <v>0</v>
      </c>
      <c r="D6" s="148">
        <f t="shared" si="0"/>
        <v>0</v>
      </c>
      <c r="E6" s="148">
        <f t="shared" si="0"/>
        <v>0</v>
      </c>
      <c r="F6" s="148">
        <f t="shared" si="0"/>
        <v>0</v>
      </c>
      <c r="G6" s="148">
        <f t="shared" si="0"/>
        <v>0</v>
      </c>
      <c r="H6" s="148">
        <f t="shared" si="0"/>
        <v>0</v>
      </c>
      <c r="I6" s="148">
        <f t="shared" si="0"/>
        <v>0</v>
      </c>
      <c r="J6" s="148">
        <f t="shared" si="0"/>
        <v>0</v>
      </c>
      <c r="K6" s="148">
        <f t="shared" si="0"/>
        <v>0</v>
      </c>
      <c r="L6" s="148">
        <f t="shared" si="0"/>
        <v>0</v>
      </c>
      <c r="M6" s="148">
        <f t="shared" si="0"/>
        <v>0</v>
      </c>
      <c r="N6" s="148">
        <f t="shared" si="0"/>
        <v>0</v>
      </c>
      <c r="O6" s="148">
        <f t="shared" si="0"/>
        <v>0</v>
      </c>
      <c r="P6" s="148">
        <f t="shared" si="0"/>
        <v>0</v>
      </c>
      <c r="Q6" s="148">
        <f t="shared" si="0"/>
        <v>0</v>
      </c>
      <c r="R6" s="148">
        <f t="shared" si="0"/>
        <v>0</v>
      </c>
      <c r="S6" s="148">
        <f t="shared" si="0"/>
        <v>0</v>
      </c>
      <c r="T6" s="148">
        <f t="shared" si="0"/>
        <v>0</v>
      </c>
      <c r="U6" s="148">
        <f t="shared" si="0"/>
        <v>0</v>
      </c>
      <c r="V6" s="148">
        <f t="shared" si="0"/>
        <v>0</v>
      </c>
      <c r="W6" s="148">
        <f t="shared" si="0"/>
        <v>0</v>
      </c>
    </row>
    <row r="7" spans="1:23" s="136" customFormat="1" ht="17.25" customHeight="1">
      <c r="A7" s="149" t="s">
        <v>1195</v>
      </c>
      <c r="B7" s="150">
        <f>SUM(C7:W7)</f>
        <v>0</v>
      </c>
      <c r="C7" s="150"/>
      <c r="D7" s="150"/>
      <c r="E7" s="150"/>
      <c r="F7" s="150"/>
      <c r="G7" s="150"/>
      <c r="H7" s="150"/>
      <c r="I7" s="150"/>
      <c r="J7" s="150"/>
      <c r="K7" s="161"/>
      <c r="L7" s="150"/>
      <c r="M7" s="150"/>
      <c r="N7" s="150"/>
      <c r="O7" s="150"/>
      <c r="P7" s="161"/>
      <c r="Q7" s="150"/>
      <c r="R7" s="150"/>
      <c r="S7" s="150"/>
      <c r="T7" s="150"/>
      <c r="U7" s="150"/>
      <c r="V7" s="150"/>
      <c r="W7" s="150"/>
    </row>
    <row r="8" spans="1:23" s="136" customFormat="1" ht="17.25" customHeight="1">
      <c r="A8" s="151" t="s">
        <v>1196</v>
      </c>
      <c r="B8" s="148">
        <f>B9+B19+B25+B39+B33</f>
        <v>0</v>
      </c>
      <c r="C8" s="148">
        <f aca="true" t="shared" si="1" ref="C8:W8">C9+C19+C25+C39+C33</f>
        <v>0</v>
      </c>
      <c r="D8" s="148">
        <f t="shared" si="1"/>
        <v>0</v>
      </c>
      <c r="E8" s="148">
        <f t="shared" si="1"/>
        <v>0</v>
      </c>
      <c r="F8" s="148">
        <f t="shared" si="1"/>
        <v>0</v>
      </c>
      <c r="G8" s="148">
        <f t="shared" si="1"/>
        <v>0</v>
      </c>
      <c r="H8" s="148">
        <f t="shared" si="1"/>
        <v>0</v>
      </c>
      <c r="I8" s="148">
        <f t="shared" si="1"/>
        <v>0</v>
      </c>
      <c r="J8" s="148">
        <f t="shared" si="1"/>
        <v>0</v>
      </c>
      <c r="K8" s="148">
        <f t="shared" si="1"/>
        <v>0</v>
      </c>
      <c r="L8" s="148">
        <f t="shared" si="1"/>
        <v>0</v>
      </c>
      <c r="M8" s="148">
        <f t="shared" si="1"/>
        <v>0</v>
      </c>
      <c r="N8" s="148">
        <f t="shared" si="1"/>
        <v>0</v>
      </c>
      <c r="O8" s="148">
        <f t="shared" si="1"/>
        <v>0</v>
      </c>
      <c r="P8" s="148">
        <f t="shared" si="1"/>
        <v>0</v>
      </c>
      <c r="Q8" s="148">
        <f t="shared" si="1"/>
        <v>0</v>
      </c>
      <c r="R8" s="148">
        <f t="shared" si="1"/>
        <v>0</v>
      </c>
      <c r="S8" s="148">
        <f t="shared" si="1"/>
        <v>0</v>
      </c>
      <c r="T8" s="148">
        <f t="shared" si="1"/>
        <v>0</v>
      </c>
      <c r="U8" s="148">
        <f t="shared" si="1"/>
        <v>0</v>
      </c>
      <c r="V8" s="148">
        <f t="shared" si="1"/>
        <v>0</v>
      </c>
      <c r="W8" s="148">
        <f t="shared" si="1"/>
        <v>0</v>
      </c>
    </row>
    <row r="9" spans="1:23" s="136" customFormat="1" ht="17.25" customHeight="1">
      <c r="A9" s="152" t="s">
        <v>1197</v>
      </c>
      <c r="B9" s="153">
        <f>B10+B11</f>
        <v>0</v>
      </c>
      <c r="C9" s="153">
        <f aca="true" t="shared" si="2" ref="C9:W9">C10+C11</f>
        <v>0</v>
      </c>
      <c r="D9" s="153">
        <f t="shared" si="2"/>
        <v>0</v>
      </c>
      <c r="E9" s="153">
        <f t="shared" si="2"/>
        <v>0</v>
      </c>
      <c r="F9" s="153">
        <f t="shared" si="2"/>
        <v>0</v>
      </c>
      <c r="G9" s="153">
        <f t="shared" si="2"/>
        <v>0</v>
      </c>
      <c r="H9" s="153">
        <f t="shared" si="2"/>
        <v>0</v>
      </c>
      <c r="I9" s="153">
        <f t="shared" si="2"/>
        <v>0</v>
      </c>
      <c r="J9" s="153">
        <f t="shared" si="2"/>
        <v>0</v>
      </c>
      <c r="K9" s="153">
        <f t="shared" si="2"/>
        <v>0</v>
      </c>
      <c r="L9" s="153">
        <f t="shared" si="2"/>
        <v>0</v>
      </c>
      <c r="M9" s="153">
        <f t="shared" si="2"/>
        <v>0</v>
      </c>
      <c r="N9" s="153">
        <f t="shared" si="2"/>
        <v>0</v>
      </c>
      <c r="O9" s="153">
        <f t="shared" si="2"/>
        <v>0</v>
      </c>
      <c r="P9" s="153">
        <f t="shared" si="2"/>
        <v>0</v>
      </c>
      <c r="Q9" s="153">
        <f t="shared" si="2"/>
        <v>0</v>
      </c>
      <c r="R9" s="153">
        <f t="shared" si="2"/>
        <v>0</v>
      </c>
      <c r="S9" s="153">
        <f t="shared" si="2"/>
        <v>0</v>
      </c>
      <c r="T9" s="153">
        <f t="shared" si="2"/>
        <v>0</v>
      </c>
      <c r="U9" s="153">
        <f t="shared" si="2"/>
        <v>0</v>
      </c>
      <c r="V9" s="153">
        <f t="shared" si="2"/>
        <v>0</v>
      </c>
      <c r="W9" s="153">
        <f t="shared" si="2"/>
        <v>0</v>
      </c>
    </row>
    <row r="10" spans="1:23" s="136" customFormat="1" ht="17.25" customHeight="1">
      <c r="A10" s="149" t="s">
        <v>1198</v>
      </c>
      <c r="B10" s="150">
        <f>SUM(C10:W10)</f>
        <v>0</v>
      </c>
      <c r="C10" s="150">
        <f aca="true" t="shared" si="3" ref="C10:W10">SUM(D10:AA10)</f>
        <v>0</v>
      </c>
      <c r="D10" s="150">
        <f t="shared" si="3"/>
        <v>0</v>
      </c>
      <c r="E10" s="150">
        <f t="shared" si="3"/>
        <v>0</v>
      </c>
      <c r="F10" s="150">
        <f t="shared" si="3"/>
        <v>0</v>
      </c>
      <c r="G10" s="150">
        <f t="shared" si="3"/>
        <v>0</v>
      </c>
      <c r="H10" s="150">
        <f t="shared" si="3"/>
        <v>0</v>
      </c>
      <c r="I10" s="150">
        <f t="shared" si="3"/>
        <v>0</v>
      </c>
      <c r="J10" s="150">
        <f t="shared" si="3"/>
        <v>0</v>
      </c>
      <c r="K10" s="150">
        <f t="shared" si="3"/>
        <v>0</v>
      </c>
      <c r="L10" s="150">
        <f t="shared" si="3"/>
        <v>0</v>
      </c>
      <c r="M10" s="150">
        <f t="shared" si="3"/>
        <v>0</v>
      </c>
      <c r="N10" s="150">
        <f t="shared" si="3"/>
        <v>0</v>
      </c>
      <c r="O10" s="150">
        <f t="shared" si="3"/>
        <v>0</v>
      </c>
      <c r="P10" s="150">
        <f t="shared" si="3"/>
        <v>0</v>
      </c>
      <c r="Q10" s="150">
        <f t="shared" si="3"/>
        <v>0</v>
      </c>
      <c r="R10" s="150">
        <f t="shared" si="3"/>
        <v>0</v>
      </c>
      <c r="S10" s="150">
        <f t="shared" si="3"/>
        <v>0</v>
      </c>
      <c r="T10" s="150">
        <f t="shared" si="3"/>
        <v>0</v>
      </c>
      <c r="U10" s="150">
        <f t="shared" si="3"/>
        <v>0</v>
      </c>
      <c r="V10" s="150">
        <f t="shared" si="3"/>
        <v>0</v>
      </c>
      <c r="W10" s="150">
        <f t="shared" si="3"/>
        <v>0</v>
      </c>
    </row>
    <row r="11" spans="1:23" s="136" customFormat="1" ht="17.25" customHeight="1">
      <c r="A11" s="154" t="s">
        <v>1199</v>
      </c>
      <c r="B11" s="155">
        <f>B12+B13+B14+B15+B16+B17+B18</f>
        <v>0</v>
      </c>
      <c r="C11" s="155">
        <f aca="true" t="shared" si="4" ref="C11:W11">C12+C13+C14+C15+C16+C17+C18</f>
        <v>0</v>
      </c>
      <c r="D11" s="155">
        <f t="shared" si="4"/>
        <v>0</v>
      </c>
      <c r="E11" s="155">
        <f t="shared" si="4"/>
        <v>0</v>
      </c>
      <c r="F11" s="155">
        <f t="shared" si="4"/>
        <v>0</v>
      </c>
      <c r="G11" s="155">
        <f t="shared" si="4"/>
        <v>0</v>
      </c>
      <c r="H11" s="155">
        <f t="shared" si="4"/>
        <v>0</v>
      </c>
      <c r="I11" s="155">
        <f t="shared" si="4"/>
        <v>0</v>
      </c>
      <c r="J11" s="155">
        <f t="shared" si="4"/>
        <v>0</v>
      </c>
      <c r="K11" s="155">
        <f t="shared" si="4"/>
        <v>0</v>
      </c>
      <c r="L11" s="155">
        <f t="shared" si="4"/>
        <v>0</v>
      </c>
      <c r="M11" s="155">
        <f t="shared" si="4"/>
        <v>0</v>
      </c>
      <c r="N11" s="155">
        <f t="shared" si="4"/>
        <v>0</v>
      </c>
      <c r="O11" s="155">
        <f t="shared" si="4"/>
        <v>0</v>
      </c>
      <c r="P11" s="155">
        <f t="shared" si="4"/>
        <v>0</v>
      </c>
      <c r="Q11" s="155">
        <f t="shared" si="4"/>
        <v>0</v>
      </c>
      <c r="R11" s="155">
        <f t="shared" si="4"/>
        <v>0</v>
      </c>
      <c r="S11" s="155">
        <f t="shared" si="4"/>
        <v>0</v>
      </c>
      <c r="T11" s="155">
        <f t="shared" si="4"/>
        <v>0</v>
      </c>
      <c r="U11" s="155">
        <f t="shared" si="4"/>
        <v>0</v>
      </c>
      <c r="V11" s="155">
        <f t="shared" si="4"/>
        <v>0</v>
      </c>
      <c r="W11" s="155">
        <f t="shared" si="4"/>
        <v>0</v>
      </c>
    </row>
    <row r="12" spans="1:23" s="136" customFormat="1" ht="17.25" customHeight="1">
      <c r="A12" s="156" t="s">
        <v>1200</v>
      </c>
      <c r="B12" s="150">
        <f aca="true" t="shared" si="5" ref="B12:B17">SUM(C12:W12)</f>
        <v>0</v>
      </c>
      <c r="C12" s="157"/>
      <c r="D12" s="157"/>
      <c r="E12" s="157"/>
      <c r="F12" s="157"/>
      <c r="G12" s="157"/>
      <c r="H12" s="157"/>
      <c r="I12" s="157"/>
      <c r="J12" s="157"/>
      <c r="K12" s="162"/>
      <c r="L12" s="157"/>
      <c r="M12" s="157"/>
      <c r="N12" s="157"/>
      <c r="O12" s="157"/>
      <c r="P12" s="162"/>
      <c r="Q12" s="157"/>
      <c r="R12" s="157"/>
      <c r="S12" s="157"/>
      <c r="T12" s="157"/>
      <c r="U12" s="157"/>
      <c r="V12" s="157"/>
      <c r="W12" s="157"/>
    </row>
    <row r="13" spans="1:23" s="136" customFormat="1" ht="17.25" customHeight="1">
      <c r="A13" s="156" t="s">
        <v>1201</v>
      </c>
      <c r="B13" s="150">
        <f t="shared" si="5"/>
        <v>0</v>
      </c>
      <c r="C13" s="157"/>
      <c r="D13" s="157"/>
      <c r="E13" s="157"/>
      <c r="F13" s="157"/>
      <c r="G13" s="157"/>
      <c r="H13" s="157"/>
      <c r="I13" s="157"/>
      <c r="J13" s="157"/>
      <c r="K13" s="162"/>
      <c r="L13" s="157"/>
      <c r="M13" s="157"/>
      <c r="N13" s="157"/>
      <c r="O13" s="157"/>
      <c r="P13" s="162"/>
      <c r="Q13" s="157"/>
      <c r="R13" s="157"/>
      <c r="S13" s="157"/>
      <c r="T13" s="157"/>
      <c r="U13" s="157"/>
      <c r="V13" s="157"/>
      <c r="W13" s="157"/>
    </row>
    <row r="14" spans="1:23" s="136" customFormat="1" ht="17.25" customHeight="1">
      <c r="A14" s="156" t="s">
        <v>1202</v>
      </c>
      <c r="B14" s="150">
        <f t="shared" si="5"/>
        <v>0</v>
      </c>
      <c r="C14" s="157"/>
      <c r="D14" s="157"/>
      <c r="E14" s="157"/>
      <c r="F14" s="157"/>
      <c r="G14" s="157"/>
      <c r="H14" s="157"/>
      <c r="I14" s="157"/>
      <c r="J14" s="157"/>
      <c r="K14" s="162"/>
      <c r="L14" s="157"/>
      <c r="M14" s="157"/>
      <c r="N14" s="157"/>
      <c r="O14" s="157"/>
      <c r="P14" s="162"/>
      <c r="Q14" s="157"/>
      <c r="R14" s="157"/>
      <c r="S14" s="157"/>
      <c r="T14" s="157"/>
      <c r="U14" s="157"/>
      <c r="V14" s="157"/>
      <c r="W14" s="157"/>
    </row>
    <row r="15" spans="1:23" s="136" customFormat="1" ht="17.25" customHeight="1">
      <c r="A15" s="149" t="s">
        <v>1203</v>
      </c>
      <c r="B15" s="150">
        <f t="shared" si="5"/>
        <v>0</v>
      </c>
      <c r="C15" s="157"/>
      <c r="D15" s="157"/>
      <c r="E15" s="157"/>
      <c r="F15" s="157"/>
      <c r="G15" s="157"/>
      <c r="H15" s="157"/>
      <c r="I15" s="157"/>
      <c r="J15" s="157"/>
      <c r="K15" s="162"/>
      <c r="L15" s="157"/>
      <c r="M15" s="157"/>
      <c r="N15" s="157"/>
      <c r="O15" s="157"/>
      <c r="P15" s="162"/>
      <c r="Q15" s="157"/>
      <c r="R15" s="157"/>
      <c r="S15" s="157"/>
      <c r="T15" s="157"/>
      <c r="U15" s="157"/>
      <c r="V15" s="157"/>
      <c r="W15" s="157"/>
    </row>
    <row r="16" spans="1:23" s="136" customFormat="1" ht="17.25" customHeight="1">
      <c r="A16" s="156" t="s">
        <v>1204</v>
      </c>
      <c r="B16" s="150">
        <f t="shared" si="5"/>
        <v>0</v>
      </c>
      <c r="C16" s="157"/>
      <c r="D16" s="157"/>
      <c r="E16" s="157"/>
      <c r="F16" s="157"/>
      <c r="G16" s="157"/>
      <c r="H16" s="157"/>
      <c r="I16" s="157"/>
      <c r="J16" s="157"/>
      <c r="K16" s="162"/>
      <c r="L16" s="157"/>
      <c r="M16" s="157"/>
      <c r="N16" s="157"/>
      <c r="O16" s="157"/>
      <c r="P16" s="162"/>
      <c r="Q16" s="157"/>
      <c r="R16" s="157"/>
      <c r="S16" s="157"/>
      <c r="T16" s="157"/>
      <c r="U16" s="157"/>
      <c r="V16" s="157"/>
      <c r="W16" s="157"/>
    </row>
    <row r="17" spans="1:23" s="136" customFormat="1" ht="17.25" customHeight="1">
      <c r="A17" s="158" t="s">
        <v>1205</v>
      </c>
      <c r="B17" s="150">
        <f t="shared" si="5"/>
        <v>0</v>
      </c>
      <c r="C17" s="157"/>
      <c r="D17" s="157"/>
      <c r="E17" s="157"/>
      <c r="F17" s="157"/>
      <c r="G17" s="157"/>
      <c r="H17" s="157"/>
      <c r="I17" s="157"/>
      <c r="J17" s="157"/>
      <c r="K17" s="162"/>
      <c r="L17" s="157"/>
      <c r="M17" s="157"/>
      <c r="N17" s="157"/>
      <c r="O17" s="157"/>
      <c r="P17" s="162"/>
      <c r="Q17" s="157"/>
      <c r="R17" s="157"/>
      <c r="S17" s="157"/>
      <c r="T17" s="157"/>
      <c r="U17" s="157"/>
      <c r="V17" s="157"/>
      <c r="W17" s="157"/>
    </row>
    <row r="18" spans="1:23" s="136" customFormat="1" ht="15.75" customHeight="1">
      <c r="A18" s="158" t="s">
        <v>1206</v>
      </c>
      <c r="B18" s="150">
        <f aca="true" t="shared" si="6" ref="B18:B24">SUM(C18:W18)</f>
        <v>0</v>
      </c>
      <c r="C18" s="157"/>
      <c r="D18" s="157"/>
      <c r="E18" s="157"/>
      <c r="F18" s="157"/>
      <c r="G18" s="157"/>
      <c r="H18" s="157"/>
      <c r="I18" s="157"/>
      <c r="J18" s="157"/>
      <c r="K18" s="162"/>
      <c r="L18" s="157"/>
      <c r="M18" s="157"/>
      <c r="N18" s="157"/>
      <c r="O18" s="157"/>
      <c r="P18" s="162"/>
      <c r="Q18" s="157"/>
      <c r="R18" s="157"/>
      <c r="S18" s="157"/>
      <c r="T18" s="157"/>
      <c r="U18" s="157"/>
      <c r="V18" s="157"/>
      <c r="W18" s="157"/>
    </row>
    <row r="19" spans="1:23" s="136" customFormat="1" ht="15.75" customHeight="1">
      <c r="A19" s="159" t="s">
        <v>1207</v>
      </c>
      <c r="B19" s="153">
        <f>B20+B21</f>
        <v>0</v>
      </c>
      <c r="C19" s="153">
        <f aca="true" t="shared" si="7" ref="C19:W19">C20+C21</f>
        <v>0</v>
      </c>
      <c r="D19" s="153">
        <f t="shared" si="7"/>
        <v>0</v>
      </c>
      <c r="E19" s="153">
        <f t="shared" si="7"/>
        <v>0</v>
      </c>
      <c r="F19" s="153">
        <f t="shared" si="7"/>
        <v>0</v>
      </c>
      <c r="G19" s="153">
        <f t="shared" si="7"/>
        <v>0</v>
      </c>
      <c r="H19" s="153">
        <f t="shared" si="7"/>
        <v>0</v>
      </c>
      <c r="I19" s="153">
        <f t="shared" si="7"/>
        <v>0</v>
      </c>
      <c r="J19" s="153">
        <f t="shared" si="7"/>
        <v>0</v>
      </c>
      <c r="K19" s="153">
        <f t="shared" si="7"/>
        <v>0</v>
      </c>
      <c r="L19" s="153">
        <f t="shared" si="7"/>
        <v>0</v>
      </c>
      <c r="M19" s="153">
        <f t="shared" si="7"/>
        <v>0</v>
      </c>
      <c r="N19" s="153">
        <f t="shared" si="7"/>
        <v>0</v>
      </c>
      <c r="O19" s="153">
        <f t="shared" si="7"/>
        <v>0</v>
      </c>
      <c r="P19" s="153">
        <f t="shared" si="7"/>
        <v>0</v>
      </c>
      <c r="Q19" s="153">
        <f t="shared" si="7"/>
        <v>0</v>
      </c>
      <c r="R19" s="153">
        <f t="shared" si="7"/>
        <v>0</v>
      </c>
      <c r="S19" s="153">
        <f t="shared" si="7"/>
        <v>0</v>
      </c>
      <c r="T19" s="153">
        <f t="shared" si="7"/>
        <v>0</v>
      </c>
      <c r="U19" s="153">
        <f t="shared" si="7"/>
        <v>0</v>
      </c>
      <c r="V19" s="153">
        <f t="shared" si="7"/>
        <v>0</v>
      </c>
      <c r="W19" s="153">
        <f t="shared" si="7"/>
        <v>0</v>
      </c>
    </row>
    <row r="20" spans="1:23" s="136" customFormat="1" ht="15.75" customHeight="1">
      <c r="A20" s="158" t="s">
        <v>1208</v>
      </c>
      <c r="B20" s="150">
        <f t="shared" si="6"/>
        <v>0</v>
      </c>
      <c r="C20" s="157"/>
      <c r="D20" s="157"/>
      <c r="E20" s="157"/>
      <c r="F20" s="157"/>
      <c r="G20" s="157"/>
      <c r="H20" s="157"/>
      <c r="I20" s="157"/>
      <c r="J20" s="157"/>
      <c r="K20" s="162"/>
      <c r="L20" s="157"/>
      <c r="M20" s="157"/>
      <c r="N20" s="157"/>
      <c r="O20" s="157"/>
      <c r="P20" s="162"/>
      <c r="Q20" s="157"/>
      <c r="R20" s="157"/>
      <c r="S20" s="157"/>
      <c r="T20" s="157"/>
      <c r="U20" s="157"/>
      <c r="V20" s="157"/>
      <c r="W20" s="157"/>
    </row>
    <row r="21" spans="1:23" s="136" customFormat="1" ht="15.75" customHeight="1">
      <c r="A21" s="160" t="s">
        <v>1199</v>
      </c>
      <c r="B21" s="155">
        <f>SUM(B22:B24)</f>
        <v>0</v>
      </c>
      <c r="C21" s="155">
        <f aca="true" t="shared" si="8" ref="C21:W21">SUM(C22:C24)</f>
        <v>0</v>
      </c>
      <c r="D21" s="155">
        <f t="shared" si="8"/>
        <v>0</v>
      </c>
      <c r="E21" s="155">
        <f t="shared" si="8"/>
        <v>0</v>
      </c>
      <c r="F21" s="155">
        <f t="shared" si="8"/>
        <v>0</v>
      </c>
      <c r="G21" s="155">
        <f t="shared" si="8"/>
        <v>0</v>
      </c>
      <c r="H21" s="155">
        <f t="shared" si="8"/>
        <v>0</v>
      </c>
      <c r="I21" s="155">
        <f t="shared" si="8"/>
        <v>0</v>
      </c>
      <c r="J21" s="155">
        <f t="shared" si="8"/>
        <v>0</v>
      </c>
      <c r="K21" s="155">
        <f t="shared" si="8"/>
        <v>0</v>
      </c>
      <c r="L21" s="155">
        <f t="shared" si="8"/>
        <v>0</v>
      </c>
      <c r="M21" s="155">
        <f t="shared" si="8"/>
        <v>0</v>
      </c>
      <c r="N21" s="155">
        <f t="shared" si="8"/>
        <v>0</v>
      </c>
      <c r="O21" s="155">
        <f t="shared" si="8"/>
        <v>0</v>
      </c>
      <c r="P21" s="155">
        <f t="shared" si="8"/>
        <v>0</v>
      </c>
      <c r="Q21" s="155">
        <f t="shared" si="8"/>
        <v>0</v>
      </c>
      <c r="R21" s="155">
        <f t="shared" si="8"/>
        <v>0</v>
      </c>
      <c r="S21" s="155">
        <f t="shared" si="8"/>
        <v>0</v>
      </c>
      <c r="T21" s="155">
        <f t="shared" si="8"/>
        <v>0</v>
      </c>
      <c r="U21" s="155">
        <f t="shared" si="8"/>
        <v>0</v>
      </c>
      <c r="V21" s="155">
        <f t="shared" si="8"/>
        <v>0</v>
      </c>
      <c r="W21" s="155">
        <f t="shared" si="8"/>
        <v>0</v>
      </c>
    </row>
    <row r="22" spans="1:23" s="136" customFormat="1" ht="15.75" customHeight="1">
      <c r="A22" s="158" t="s">
        <v>1209</v>
      </c>
      <c r="B22" s="150">
        <f t="shared" si="6"/>
        <v>0</v>
      </c>
      <c r="C22" s="157"/>
      <c r="D22" s="157"/>
      <c r="E22" s="157"/>
      <c r="F22" s="157"/>
      <c r="G22" s="157"/>
      <c r="H22" s="157"/>
      <c r="I22" s="157"/>
      <c r="J22" s="157"/>
      <c r="K22" s="162"/>
      <c r="L22" s="157"/>
      <c r="M22" s="157"/>
      <c r="N22" s="157"/>
      <c r="O22" s="157"/>
      <c r="P22" s="162"/>
      <c r="Q22" s="157"/>
      <c r="R22" s="157"/>
      <c r="S22" s="157"/>
      <c r="T22" s="157"/>
      <c r="U22" s="157"/>
      <c r="V22" s="157"/>
      <c r="W22" s="157"/>
    </row>
    <row r="23" spans="1:23" s="136" customFormat="1" ht="15.75" customHeight="1">
      <c r="A23" s="158" t="s">
        <v>1210</v>
      </c>
      <c r="B23" s="150">
        <f t="shared" si="6"/>
        <v>0</v>
      </c>
      <c r="C23" s="157"/>
      <c r="D23" s="157"/>
      <c r="E23" s="157"/>
      <c r="F23" s="157"/>
      <c r="G23" s="157"/>
      <c r="H23" s="157"/>
      <c r="I23" s="157"/>
      <c r="J23" s="157"/>
      <c r="K23" s="162"/>
      <c r="L23" s="157"/>
      <c r="M23" s="157"/>
      <c r="N23" s="157"/>
      <c r="O23" s="157"/>
      <c r="P23" s="162"/>
      <c r="Q23" s="157"/>
      <c r="R23" s="157"/>
      <c r="S23" s="157"/>
      <c r="T23" s="157"/>
      <c r="U23" s="157"/>
      <c r="V23" s="157"/>
      <c r="W23" s="157"/>
    </row>
    <row r="24" spans="1:23" s="136" customFormat="1" ht="15.75" customHeight="1">
      <c r="A24" s="158" t="s">
        <v>1211</v>
      </c>
      <c r="B24" s="150">
        <f t="shared" si="6"/>
        <v>0</v>
      </c>
      <c r="C24" s="157"/>
      <c r="D24" s="157"/>
      <c r="E24" s="157"/>
      <c r="F24" s="157"/>
      <c r="G24" s="157"/>
      <c r="H24" s="157"/>
      <c r="I24" s="157"/>
      <c r="J24" s="157"/>
      <c r="K24" s="162"/>
      <c r="L24" s="157"/>
      <c r="M24" s="157"/>
      <c r="N24" s="157"/>
      <c r="O24" s="157"/>
      <c r="P24" s="162"/>
      <c r="Q24" s="157"/>
      <c r="R24" s="157"/>
      <c r="S24" s="157"/>
      <c r="T24" s="157"/>
      <c r="U24" s="157"/>
      <c r="V24" s="157"/>
      <c r="W24" s="157"/>
    </row>
    <row r="25" spans="1:23" s="136" customFormat="1" ht="15.75" customHeight="1">
      <c r="A25" s="159" t="s">
        <v>1212</v>
      </c>
      <c r="B25" s="153">
        <f>B26+B27</f>
        <v>0</v>
      </c>
      <c r="C25" s="153">
        <f aca="true" t="shared" si="9" ref="C25:W25">C26+C27</f>
        <v>0</v>
      </c>
      <c r="D25" s="153">
        <f t="shared" si="9"/>
        <v>0</v>
      </c>
      <c r="E25" s="153">
        <f t="shared" si="9"/>
        <v>0</v>
      </c>
      <c r="F25" s="153">
        <f t="shared" si="9"/>
        <v>0</v>
      </c>
      <c r="G25" s="153">
        <f t="shared" si="9"/>
        <v>0</v>
      </c>
      <c r="H25" s="153">
        <f t="shared" si="9"/>
        <v>0</v>
      </c>
      <c r="I25" s="153">
        <f t="shared" si="9"/>
        <v>0</v>
      </c>
      <c r="J25" s="153">
        <f t="shared" si="9"/>
        <v>0</v>
      </c>
      <c r="K25" s="153">
        <f t="shared" si="9"/>
        <v>0</v>
      </c>
      <c r="L25" s="153">
        <f t="shared" si="9"/>
        <v>0</v>
      </c>
      <c r="M25" s="153">
        <f t="shared" si="9"/>
        <v>0</v>
      </c>
      <c r="N25" s="153">
        <f t="shared" si="9"/>
        <v>0</v>
      </c>
      <c r="O25" s="153">
        <f t="shared" si="9"/>
        <v>0</v>
      </c>
      <c r="P25" s="153">
        <f t="shared" si="9"/>
        <v>0</v>
      </c>
      <c r="Q25" s="153">
        <f t="shared" si="9"/>
        <v>0</v>
      </c>
      <c r="R25" s="153">
        <f t="shared" si="9"/>
        <v>0</v>
      </c>
      <c r="S25" s="153">
        <f t="shared" si="9"/>
        <v>0</v>
      </c>
      <c r="T25" s="153">
        <f t="shared" si="9"/>
        <v>0</v>
      </c>
      <c r="U25" s="153">
        <f t="shared" si="9"/>
        <v>0</v>
      </c>
      <c r="V25" s="153">
        <f t="shared" si="9"/>
        <v>0</v>
      </c>
      <c r="W25" s="153">
        <f t="shared" si="9"/>
        <v>0</v>
      </c>
    </row>
    <row r="26" spans="1:23" s="136" customFormat="1" ht="15.75" customHeight="1">
      <c r="A26" s="158" t="s">
        <v>1213</v>
      </c>
      <c r="B26" s="150">
        <f>SUM(C26:W26)</f>
        <v>0</v>
      </c>
      <c r="C26" s="157"/>
      <c r="D26" s="157"/>
      <c r="E26" s="157"/>
      <c r="F26" s="157"/>
      <c r="G26" s="157"/>
      <c r="H26" s="157"/>
      <c r="I26" s="157"/>
      <c r="J26" s="157"/>
      <c r="K26" s="162"/>
      <c r="L26" s="157"/>
      <c r="M26" s="157"/>
      <c r="N26" s="157"/>
      <c r="O26" s="157"/>
      <c r="P26" s="162"/>
      <c r="Q26" s="157"/>
      <c r="R26" s="157"/>
      <c r="S26" s="157"/>
      <c r="T26" s="157"/>
      <c r="U26" s="157"/>
      <c r="V26" s="157"/>
      <c r="W26" s="157"/>
    </row>
    <row r="27" spans="1:23" s="136" customFormat="1" ht="15.75" customHeight="1">
      <c r="A27" s="160" t="s">
        <v>1199</v>
      </c>
      <c r="B27" s="155">
        <f>B28+B29+B31+B32+B30</f>
        <v>0</v>
      </c>
      <c r="C27" s="155">
        <f aca="true" t="shared" si="10" ref="C27:W27">C28+C29+C31+C32+C30</f>
        <v>0</v>
      </c>
      <c r="D27" s="155">
        <f t="shared" si="10"/>
        <v>0</v>
      </c>
      <c r="E27" s="155">
        <f t="shared" si="10"/>
        <v>0</v>
      </c>
      <c r="F27" s="155">
        <f t="shared" si="10"/>
        <v>0</v>
      </c>
      <c r="G27" s="155">
        <f t="shared" si="10"/>
        <v>0</v>
      </c>
      <c r="H27" s="155">
        <f t="shared" si="10"/>
        <v>0</v>
      </c>
      <c r="I27" s="155">
        <f t="shared" si="10"/>
        <v>0</v>
      </c>
      <c r="J27" s="155">
        <f t="shared" si="10"/>
        <v>0</v>
      </c>
      <c r="K27" s="155">
        <f t="shared" si="10"/>
        <v>0</v>
      </c>
      <c r="L27" s="155">
        <f t="shared" si="10"/>
        <v>0</v>
      </c>
      <c r="M27" s="155">
        <f t="shared" si="10"/>
        <v>0</v>
      </c>
      <c r="N27" s="155">
        <f t="shared" si="10"/>
        <v>0</v>
      </c>
      <c r="O27" s="155">
        <f t="shared" si="10"/>
        <v>0</v>
      </c>
      <c r="P27" s="155">
        <f t="shared" si="10"/>
        <v>0</v>
      </c>
      <c r="Q27" s="155">
        <f t="shared" si="10"/>
        <v>0</v>
      </c>
      <c r="R27" s="155">
        <f t="shared" si="10"/>
        <v>0</v>
      </c>
      <c r="S27" s="155">
        <f t="shared" si="10"/>
        <v>0</v>
      </c>
      <c r="T27" s="155">
        <f t="shared" si="10"/>
        <v>0</v>
      </c>
      <c r="U27" s="155">
        <f t="shared" si="10"/>
        <v>0</v>
      </c>
      <c r="V27" s="155">
        <f t="shared" si="10"/>
        <v>0</v>
      </c>
      <c r="W27" s="155">
        <f t="shared" si="10"/>
        <v>0</v>
      </c>
    </row>
    <row r="28" spans="1:23" s="136" customFormat="1" ht="15.75" customHeight="1">
      <c r="A28" s="158" t="s">
        <v>1214</v>
      </c>
      <c r="B28" s="150">
        <f>SUM(C28:W28)</f>
        <v>0</v>
      </c>
      <c r="C28" s="157"/>
      <c r="D28" s="157"/>
      <c r="E28" s="157"/>
      <c r="F28" s="157"/>
      <c r="G28" s="157"/>
      <c r="H28" s="157"/>
      <c r="I28" s="157"/>
      <c r="J28" s="157"/>
      <c r="K28" s="162"/>
      <c r="L28" s="157"/>
      <c r="M28" s="157"/>
      <c r="N28" s="157"/>
      <c r="O28" s="157"/>
      <c r="P28" s="162"/>
      <c r="Q28" s="157"/>
      <c r="R28" s="157"/>
      <c r="S28" s="157"/>
      <c r="T28" s="157"/>
      <c r="U28" s="157"/>
      <c r="V28" s="157"/>
      <c r="W28" s="157"/>
    </row>
    <row r="29" spans="1:23" s="136" customFormat="1" ht="15.75" customHeight="1">
      <c r="A29" s="158" t="s">
        <v>1215</v>
      </c>
      <c r="B29" s="150">
        <f aca="true" t="shared" si="11" ref="B29:B34">SUM(C29:W29)</f>
        <v>0</v>
      </c>
      <c r="C29" s="157"/>
      <c r="D29" s="157"/>
      <c r="E29" s="157"/>
      <c r="F29" s="157"/>
      <c r="G29" s="157"/>
      <c r="H29" s="157"/>
      <c r="I29" s="157"/>
      <c r="J29" s="157"/>
      <c r="K29" s="162"/>
      <c r="L29" s="157"/>
      <c r="M29" s="157"/>
      <c r="N29" s="157"/>
      <c r="O29" s="157"/>
      <c r="P29" s="162"/>
      <c r="Q29" s="157"/>
      <c r="R29" s="157"/>
      <c r="S29" s="157"/>
      <c r="T29" s="157"/>
      <c r="U29" s="157"/>
      <c r="V29" s="157"/>
      <c r="W29" s="157"/>
    </row>
    <row r="30" spans="1:23" s="136" customFormat="1" ht="15.75" customHeight="1">
      <c r="A30" s="158" t="s">
        <v>1216</v>
      </c>
      <c r="B30" s="150">
        <f t="shared" si="11"/>
        <v>0</v>
      </c>
      <c r="C30" s="157"/>
      <c r="D30" s="157"/>
      <c r="E30" s="157"/>
      <c r="F30" s="157"/>
      <c r="G30" s="157"/>
      <c r="H30" s="157"/>
      <c r="I30" s="157"/>
      <c r="J30" s="157"/>
      <c r="K30" s="162"/>
      <c r="L30" s="157"/>
      <c r="M30" s="157"/>
      <c r="N30" s="157"/>
      <c r="O30" s="157"/>
      <c r="P30" s="162"/>
      <c r="Q30" s="157"/>
      <c r="R30" s="157"/>
      <c r="S30" s="157"/>
      <c r="T30" s="157"/>
      <c r="U30" s="157"/>
      <c r="V30" s="157"/>
      <c r="W30" s="157"/>
    </row>
    <row r="31" spans="1:23" s="136" customFormat="1" ht="15.75" customHeight="1">
      <c r="A31" s="158" t="s">
        <v>1217</v>
      </c>
      <c r="B31" s="150">
        <f t="shared" si="11"/>
        <v>0</v>
      </c>
      <c r="C31" s="157"/>
      <c r="D31" s="157"/>
      <c r="E31" s="157"/>
      <c r="F31" s="157"/>
      <c r="G31" s="157"/>
      <c r="H31" s="157"/>
      <c r="I31" s="157"/>
      <c r="J31" s="157"/>
      <c r="K31" s="162"/>
      <c r="L31" s="157"/>
      <c r="M31" s="157"/>
      <c r="N31" s="157"/>
      <c r="O31" s="157"/>
      <c r="P31" s="162"/>
      <c r="Q31" s="157"/>
      <c r="R31" s="157"/>
      <c r="S31" s="157"/>
      <c r="T31" s="157"/>
      <c r="U31" s="157"/>
      <c r="V31" s="157"/>
      <c r="W31" s="157"/>
    </row>
    <row r="32" spans="1:23" s="136" customFormat="1" ht="15.75" customHeight="1">
      <c r="A32" s="158" t="s">
        <v>1218</v>
      </c>
      <c r="B32" s="150">
        <f t="shared" si="11"/>
        <v>0</v>
      </c>
      <c r="C32" s="158"/>
      <c r="D32" s="158"/>
      <c r="E32" s="158"/>
      <c r="F32" s="158"/>
      <c r="G32" s="158"/>
      <c r="H32" s="158"/>
      <c r="I32" s="158"/>
      <c r="J32" s="158"/>
      <c r="K32" s="163"/>
      <c r="L32" s="158"/>
      <c r="M32" s="158"/>
      <c r="N32" s="158"/>
      <c r="O32" s="158"/>
      <c r="P32" s="163"/>
      <c r="Q32" s="158"/>
      <c r="R32" s="158"/>
      <c r="S32" s="158"/>
      <c r="T32" s="158"/>
      <c r="U32" s="158"/>
      <c r="V32" s="158"/>
      <c r="W32" s="158"/>
    </row>
    <row r="33" spans="1:23" s="136" customFormat="1" ht="15.75" customHeight="1">
      <c r="A33" s="159" t="s">
        <v>1219</v>
      </c>
      <c r="B33" s="153">
        <f>B34+B35</f>
        <v>0</v>
      </c>
      <c r="C33" s="153">
        <f aca="true" t="shared" si="12" ref="C33:W33">C34+C35</f>
        <v>0</v>
      </c>
      <c r="D33" s="153">
        <f t="shared" si="12"/>
        <v>0</v>
      </c>
      <c r="E33" s="153">
        <f t="shared" si="12"/>
        <v>0</v>
      </c>
      <c r="F33" s="153">
        <f t="shared" si="12"/>
        <v>0</v>
      </c>
      <c r="G33" s="153">
        <f t="shared" si="12"/>
        <v>0</v>
      </c>
      <c r="H33" s="153">
        <f t="shared" si="12"/>
        <v>0</v>
      </c>
      <c r="I33" s="153">
        <f t="shared" si="12"/>
        <v>0</v>
      </c>
      <c r="J33" s="153">
        <f t="shared" si="12"/>
        <v>0</v>
      </c>
      <c r="K33" s="153">
        <f t="shared" si="12"/>
        <v>0</v>
      </c>
      <c r="L33" s="153">
        <f t="shared" si="12"/>
        <v>0</v>
      </c>
      <c r="M33" s="153">
        <f t="shared" si="12"/>
        <v>0</v>
      </c>
      <c r="N33" s="153">
        <f t="shared" si="12"/>
        <v>0</v>
      </c>
      <c r="O33" s="153">
        <f t="shared" si="12"/>
        <v>0</v>
      </c>
      <c r="P33" s="153">
        <f t="shared" si="12"/>
        <v>0</v>
      </c>
      <c r="Q33" s="153">
        <f t="shared" si="12"/>
        <v>0</v>
      </c>
      <c r="R33" s="153">
        <f t="shared" si="12"/>
        <v>0</v>
      </c>
      <c r="S33" s="153">
        <f t="shared" si="12"/>
        <v>0</v>
      </c>
      <c r="T33" s="153">
        <f t="shared" si="12"/>
        <v>0</v>
      </c>
      <c r="U33" s="153">
        <f t="shared" si="12"/>
        <v>0</v>
      </c>
      <c r="V33" s="153">
        <f t="shared" si="12"/>
        <v>0</v>
      </c>
      <c r="W33" s="153">
        <f t="shared" si="12"/>
        <v>0</v>
      </c>
    </row>
    <row r="34" spans="1:23" s="136" customFormat="1" ht="15.75" customHeight="1">
      <c r="A34" s="158" t="s">
        <v>1220</v>
      </c>
      <c r="B34" s="150">
        <f t="shared" si="11"/>
        <v>0</v>
      </c>
      <c r="C34" s="157"/>
      <c r="D34" s="157"/>
      <c r="E34" s="157"/>
      <c r="F34" s="157"/>
      <c r="G34" s="157"/>
      <c r="H34" s="157"/>
      <c r="I34" s="157"/>
      <c r="J34" s="157"/>
      <c r="K34" s="162"/>
      <c r="L34" s="157"/>
      <c r="M34" s="157"/>
      <c r="N34" s="157"/>
      <c r="O34" s="157"/>
      <c r="P34" s="162"/>
      <c r="Q34" s="157"/>
      <c r="R34" s="157"/>
      <c r="S34" s="157"/>
      <c r="T34" s="157"/>
      <c r="U34" s="157"/>
      <c r="V34" s="157"/>
      <c r="W34" s="157"/>
    </row>
    <row r="35" spans="1:23" s="136" customFormat="1" ht="15.75" customHeight="1">
      <c r="A35" s="160" t="s">
        <v>1199</v>
      </c>
      <c r="B35" s="155">
        <f>B36+B37+B38</f>
        <v>0</v>
      </c>
      <c r="C35" s="155">
        <f aca="true" t="shared" si="13" ref="C35:W35">C36+C37+C38</f>
        <v>0</v>
      </c>
      <c r="D35" s="155">
        <f t="shared" si="13"/>
        <v>0</v>
      </c>
      <c r="E35" s="155">
        <f t="shared" si="13"/>
        <v>0</v>
      </c>
      <c r="F35" s="155">
        <f t="shared" si="13"/>
        <v>0</v>
      </c>
      <c r="G35" s="155">
        <f t="shared" si="13"/>
        <v>0</v>
      </c>
      <c r="H35" s="155">
        <f t="shared" si="13"/>
        <v>0</v>
      </c>
      <c r="I35" s="155">
        <f t="shared" si="13"/>
        <v>0</v>
      </c>
      <c r="J35" s="155">
        <f t="shared" si="13"/>
        <v>0</v>
      </c>
      <c r="K35" s="155">
        <f t="shared" si="13"/>
        <v>0</v>
      </c>
      <c r="L35" s="155">
        <f t="shared" si="13"/>
        <v>0</v>
      </c>
      <c r="M35" s="155">
        <f t="shared" si="13"/>
        <v>0</v>
      </c>
      <c r="N35" s="155">
        <f t="shared" si="13"/>
        <v>0</v>
      </c>
      <c r="O35" s="155">
        <f t="shared" si="13"/>
        <v>0</v>
      </c>
      <c r="P35" s="155">
        <f t="shared" si="13"/>
        <v>0</v>
      </c>
      <c r="Q35" s="155">
        <f t="shared" si="13"/>
        <v>0</v>
      </c>
      <c r="R35" s="155">
        <f t="shared" si="13"/>
        <v>0</v>
      </c>
      <c r="S35" s="155">
        <f t="shared" si="13"/>
        <v>0</v>
      </c>
      <c r="T35" s="155">
        <f t="shared" si="13"/>
        <v>0</v>
      </c>
      <c r="U35" s="155">
        <f t="shared" si="13"/>
        <v>0</v>
      </c>
      <c r="V35" s="155">
        <f t="shared" si="13"/>
        <v>0</v>
      </c>
      <c r="W35" s="155">
        <f t="shared" si="13"/>
        <v>0</v>
      </c>
    </row>
    <row r="36" spans="1:23" s="136" customFormat="1" ht="15.75" customHeight="1">
      <c r="A36" s="158" t="s">
        <v>1221</v>
      </c>
      <c r="B36" s="150">
        <f>SUM(C36:W36)</f>
        <v>0</v>
      </c>
      <c r="C36" s="157"/>
      <c r="D36" s="157"/>
      <c r="E36" s="157"/>
      <c r="F36" s="157"/>
      <c r="G36" s="157"/>
      <c r="H36" s="157"/>
      <c r="I36" s="157"/>
      <c r="J36" s="157"/>
      <c r="K36" s="162"/>
      <c r="L36" s="157"/>
      <c r="M36" s="157"/>
      <c r="N36" s="157"/>
      <c r="O36" s="157"/>
      <c r="P36" s="162"/>
      <c r="Q36" s="157"/>
      <c r="R36" s="157"/>
      <c r="S36" s="157"/>
      <c r="T36" s="157"/>
      <c r="U36" s="157"/>
      <c r="V36" s="157"/>
      <c r="W36" s="157"/>
    </row>
    <row r="37" spans="1:23" s="136" customFormat="1" ht="15.75" customHeight="1">
      <c r="A37" s="158" t="s">
        <v>1222</v>
      </c>
      <c r="B37" s="150">
        <f>SUM(C37:W37)</f>
        <v>0</v>
      </c>
      <c r="C37" s="157"/>
      <c r="D37" s="157"/>
      <c r="E37" s="157"/>
      <c r="F37" s="157"/>
      <c r="G37" s="157"/>
      <c r="H37" s="157"/>
      <c r="I37" s="157"/>
      <c r="J37" s="157"/>
      <c r="K37" s="162"/>
      <c r="L37" s="157"/>
      <c r="M37" s="157"/>
      <c r="N37" s="157"/>
      <c r="O37" s="157"/>
      <c r="P37" s="162"/>
      <c r="Q37" s="157"/>
      <c r="R37" s="157"/>
      <c r="S37" s="157"/>
      <c r="T37" s="157"/>
      <c r="U37" s="157"/>
      <c r="V37" s="157"/>
      <c r="W37" s="157"/>
    </row>
    <row r="38" spans="1:23" s="136" customFormat="1" ht="15.75" customHeight="1">
      <c r="A38" s="158" t="s">
        <v>1223</v>
      </c>
      <c r="B38" s="150">
        <f>SUM(C38:W38)</f>
        <v>0</v>
      </c>
      <c r="C38" s="157"/>
      <c r="D38" s="157"/>
      <c r="E38" s="157"/>
      <c r="F38" s="157"/>
      <c r="G38" s="157"/>
      <c r="H38" s="157"/>
      <c r="I38" s="157"/>
      <c r="J38" s="157"/>
      <c r="K38" s="162"/>
      <c r="L38" s="157"/>
      <c r="M38" s="157"/>
      <c r="N38" s="157"/>
      <c r="O38" s="157"/>
      <c r="P38" s="162"/>
      <c r="Q38" s="157"/>
      <c r="R38" s="157"/>
      <c r="S38" s="157"/>
      <c r="T38" s="157"/>
      <c r="U38" s="157"/>
      <c r="V38" s="157"/>
      <c r="W38" s="157"/>
    </row>
    <row r="39" spans="1:23" s="136" customFormat="1" ht="15.75" customHeight="1">
      <c r="A39" s="159" t="s">
        <v>1224</v>
      </c>
      <c r="B39" s="153">
        <f>B40+B41</f>
        <v>0</v>
      </c>
      <c r="C39" s="153">
        <f aca="true" t="shared" si="14" ref="C39:W39">C40+C41</f>
        <v>0</v>
      </c>
      <c r="D39" s="153">
        <f t="shared" si="14"/>
        <v>0</v>
      </c>
      <c r="E39" s="153">
        <f t="shared" si="14"/>
        <v>0</v>
      </c>
      <c r="F39" s="153">
        <f t="shared" si="14"/>
        <v>0</v>
      </c>
      <c r="G39" s="153">
        <f t="shared" si="14"/>
        <v>0</v>
      </c>
      <c r="H39" s="153">
        <f t="shared" si="14"/>
        <v>0</v>
      </c>
      <c r="I39" s="153">
        <f t="shared" si="14"/>
        <v>0</v>
      </c>
      <c r="J39" s="153">
        <f t="shared" si="14"/>
        <v>0</v>
      </c>
      <c r="K39" s="153">
        <f t="shared" si="14"/>
        <v>0</v>
      </c>
      <c r="L39" s="153">
        <f t="shared" si="14"/>
        <v>0</v>
      </c>
      <c r="M39" s="153">
        <f t="shared" si="14"/>
        <v>0</v>
      </c>
      <c r="N39" s="153">
        <f t="shared" si="14"/>
        <v>0</v>
      </c>
      <c r="O39" s="153">
        <f t="shared" si="14"/>
        <v>0</v>
      </c>
      <c r="P39" s="153">
        <f t="shared" si="14"/>
        <v>0</v>
      </c>
      <c r="Q39" s="153">
        <f t="shared" si="14"/>
        <v>0</v>
      </c>
      <c r="R39" s="153">
        <f t="shared" si="14"/>
        <v>0</v>
      </c>
      <c r="S39" s="153">
        <f t="shared" si="14"/>
        <v>0</v>
      </c>
      <c r="T39" s="153">
        <f t="shared" si="14"/>
        <v>0</v>
      </c>
      <c r="U39" s="153">
        <f t="shared" si="14"/>
        <v>0</v>
      </c>
      <c r="V39" s="153">
        <f t="shared" si="14"/>
        <v>0</v>
      </c>
      <c r="W39" s="153">
        <f t="shared" si="14"/>
        <v>0</v>
      </c>
    </row>
    <row r="40" spans="1:23" s="136" customFormat="1" ht="15.75" customHeight="1">
      <c r="A40" s="158" t="s">
        <v>1225</v>
      </c>
      <c r="B40" s="150">
        <f>SUM(C40:W40)</f>
        <v>0</v>
      </c>
      <c r="C40" s="157"/>
      <c r="D40" s="157"/>
      <c r="E40" s="157"/>
      <c r="F40" s="157"/>
      <c r="G40" s="157"/>
      <c r="H40" s="157"/>
      <c r="I40" s="157"/>
      <c r="J40" s="157"/>
      <c r="K40" s="162"/>
      <c r="L40" s="157"/>
      <c r="M40" s="157"/>
      <c r="N40" s="157"/>
      <c r="O40" s="157"/>
      <c r="P40" s="162"/>
      <c r="Q40" s="157"/>
      <c r="R40" s="157"/>
      <c r="S40" s="157"/>
      <c r="T40" s="157"/>
      <c r="U40" s="157"/>
      <c r="V40" s="157"/>
      <c r="W40" s="157"/>
    </row>
    <row r="41" spans="1:23" s="136" customFormat="1" ht="15.75" customHeight="1">
      <c r="A41" s="160" t="s">
        <v>1199</v>
      </c>
      <c r="B41" s="155">
        <f>B42+B43+B44+B45+B46</f>
        <v>0</v>
      </c>
      <c r="C41" s="155">
        <f aca="true" t="shared" si="15" ref="C41:W41">C42+C43+C44+C45+C46</f>
        <v>0</v>
      </c>
      <c r="D41" s="155">
        <f t="shared" si="15"/>
        <v>0</v>
      </c>
      <c r="E41" s="155">
        <f t="shared" si="15"/>
        <v>0</v>
      </c>
      <c r="F41" s="155">
        <f t="shared" si="15"/>
        <v>0</v>
      </c>
      <c r="G41" s="155">
        <f t="shared" si="15"/>
        <v>0</v>
      </c>
      <c r="H41" s="155">
        <f t="shared" si="15"/>
        <v>0</v>
      </c>
      <c r="I41" s="155">
        <f t="shared" si="15"/>
        <v>0</v>
      </c>
      <c r="J41" s="155">
        <f t="shared" si="15"/>
        <v>0</v>
      </c>
      <c r="K41" s="155">
        <f t="shared" si="15"/>
        <v>0</v>
      </c>
      <c r="L41" s="155">
        <f t="shared" si="15"/>
        <v>0</v>
      </c>
      <c r="M41" s="155">
        <f t="shared" si="15"/>
        <v>0</v>
      </c>
      <c r="N41" s="155">
        <f t="shared" si="15"/>
        <v>0</v>
      </c>
      <c r="O41" s="155">
        <f t="shared" si="15"/>
        <v>0</v>
      </c>
      <c r="P41" s="155">
        <f t="shared" si="15"/>
        <v>0</v>
      </c>
      <c r="Q41" s="155">
        <f t="shared" si="15"/>
        <v>0</v>
      </c>
      <c r="R41" s="155">
        <f t="shared" si="15"/>
        <v>0</v>
      </c>
      <c r="S41" s="155">
        <f t="shared" si="15"/>
        <v>0</v>
      </c>
      <c r="T41" s="155">
        <f t="shared" si="15"/>
        <v>0</v>
      </c>
      <c r="U41" s="155">
        <f t="shared" si="15"/>
        <v>0</v>
      </c>
      <c r="V41" s="155">
        <f t="shared" si="15"/>
        <v>0</v>
      </c>
      <c r="W41" s="155">
        <f t="shared" si="15"/>
        <v>0</v>
      </c>
    </row>
    <row r="42" spans="1:23" s="136" customFormat="1" ht="15.75" customHeight="1">
      <c r="A42" s="158" t="s">
        <v>1226</v>
      </c>
      <c r="B42" s="150">
        <f>SUM(C42:W42)</f>
        <v>0</v>
      </c>
      <c r="C42" s="157"/>
      <c r="D42" s="157"/>
      <c r="E42" s="157"/>
      <c r="F42" s="157"/>
      <c r="G42" s="157"/>
      <c r="H42" s="157"/>
      <c r="I42" s="157"/>
      <c r="J42" s="157"/>
      <c r="K42" s="162"/>
      <c r="L42" s="157"/>
      <c r="M42" s="157"/>
      <c r="N42" s="157"/>
      <c r="O42" s="157"/>
      <c r="P42" s="162"/>
      <c r="Q42" s="157"/>
      <c r="R42" s="157"/>
      <c r="S42" s="157"/>
      <c r="T42" s="157"/>
      <c r="U42" s="157"/>
      <c r="V42" s="157"/>
      <c r="W42" s="157"/>
    </row>
    <row r="43" spans="1:23" s="136" customFormat="1" ht="15.75" customHeight="1">
      <c r="A43" s="158" t="s">
        <v>1227</v>
      </c>
      <c r="B43" s="150">
        <f>SUM(C43:W43)</f>
        <v>0</v>
      </c>
      <c r="C43" s="157"/>
      <c r="D43" s="157"/>
      <c r="E43" s="157"/>
      <c r="F43" s="157"/>
      <c r="G43" s="157"/>
      <c r="H43" s="157"/>
      <c r="I43" s="157"/>
      <c r="J43" s="157"/>
      <c r="K43" s="162"/>
      <c r="L43" s="157"/>
      <c r="M43" s="157"/>
      <c r="N43" s="157"/>
      <c r="O43" s="157"/>
      <c r="P43" s="162"/>
      <c r="Q43" s="157"/>
      <c r="R43" s="157"/>
      <c r="S43" s="157"/>
      <c r="T43" s="157"/>
      <c r="U43" s="157"/>
      <c r="V43" s="157"/>
      <c r="W43" s="157"/>
    </row>
    <row r="44" spans="1:23" s="136" customFormat="1" ht="15.75" customHeight="1">
      <c r="A44" s="158" t="s">
        <v>1228</v>
      </c>
      <c r="B44" s="150">
        <f>SUM(C44:W44)</f>
        <v>0</v>
      </c>
      <c r="C44" s="157"/>
      <c r="D44" s="157"/>
      <c r="E44" s="157"/>
      <c r="F44" s="157"/>
      <c r="G44" s="157"/>
      <c r="H44" s="157"/>
      <c r="I44" s="157"/>
      <c r="J44" s="157"/>
      <c r="K44" s="162"/>
      <c r="L44" s="157"/>
      <c r="M44" s="157"/>
      <c r="N44" s="157"/>
      <c r="O44" s="157"/>
      <c r="P44" s="162"/>
      <c r="Q44" s="157"/>
      <c r="R44" s="157"/>
      <c r="S44" s="157"/>
      <c r="T44" s="157"/>
      <c r="U44" s="157"/>
      <c r="V44" s="157"/>
      <c r="W44" s="157"/>
    </row>
    <row r="45" spans="1:23" s="136" customFormat="1" ht="15.75" customHeight="1">
      <c r="A45" s="158" t="s">
        <v>1229</v>
      </c>
      <c r="B45" s="150">
        <f>SUM(C45:W45)</f>
        <v>0</v>
      </c>
      <c r="C45" s="157"/>
      <c r="D45" s="157"/>
      <c r="E45" s="157"/>
      <c r="F45" s="157"/>
      <c r="G45" s="157"/>
      <c r="H45" s="157"/>
      <c r="I45" s="157"/>
      <c r="J45" s="157"/>
      <c r="K45" s="162"/>
      <c r="L45" s="157"/>
      <c r="M45" s="157"/>
      <c r="N45" s="157"/>
      <c r="O45" s="157"/>
      <c r="P45" s="162"/>
      <c r="Q45" s="157"/>
      <c r="R45" s="157"/>
      <c r="S45" s="157"/>
      <c r="T45" s="157"/>
      <c r="U45" s="157"/>
      <c r="V45" s="157"/>
      <c r="W45" s="157"/>
    </row>
    <row r="46" spans="1:23" s="136" customFormat="1" ht="15.75" customHeight="1">
      <c r="A46" s="158" t="s">
        <v>1230</v>
      </c>
      <c r="B46" s="150">
        <f>SUM(C46:W46)</f>
        <v>0</v>
      </c>
      <c r="C46" s="157"/>
      <c r="D46" s="157"/>
      <c r="E46" s="157"/>
      <c r="F46" s="157"/>
      <c r="G46" s="157"/>
      <c r="H46" s="157"/>
      <c r="I46" s="157"/>
      <c r="J46" s="157"/>
      <c r="K46" s="162"/>
      <c r="L46" s="157"/>
      <c r="M46" s="157"/>
      <c r="N46" s="157"/>
      <c r="O46" s="157"/>
      <c r="P46" s="162"/>
      <c r="Q46" s="157"/>
      <c r="R46" s="157"/>
      <c r="S46" s="157"/>
      <c r="T46" s="157"/>
      <c r="U46" s="157"/>
      <c r="V46" s="157"/>
      <c r="W46" s="157"/>
    </row>
  </sheetData>
  <sheetProtection/>
  <mergeCells count="3">
    <mergeCell ref="B4:W4"/>
    <mergeCell ref="A4:A5"/>
    <mergeCell ref="B2:U3"/>
  </mergeCells>
  <printOptions horizontalCentered="1"/>
  <pageMargins left="0.47" right="0.47" top="0.59" bottom="0.47" header="0.31" footer="0.31"/>
  <pageSetup orientation="landscape" paperSize="9" scale="85"/>
</worksheet>
</file>

<file path=xl/worksheets/sheet11.xml><?xml version="1.0" encoding="utf-8"?>
<worksheet xmlns="http://schemas.openxmlformats.org/spreadsheetml/2006/main" xmlns:r="http://schemas.openxmlformats.org/officeDocument/2006/relationships">
  <dimension ref="A1:H73"/>
  <sheetViews>
    <sheetView showGridLines="0" showZeros="0" zoomScaleSheetLayoutView="100" workbookViewId="0" topLeftCell="A1">
      <pane ySplit="5" topLeftCell="A57" activePane="bottomLeft" state="frozen"/>
      <selection pane="bottomLeft" activeCell="E77" sqref="E77"/>
    </sheetView>
  </sheetViews>
  <sheetFormatPr defaultColWidth="9.00390625" defaultRowHeight="14.25"/>
  <cols>
    <col min="1" max="1" width="42.625" style="93" customWidth="1"/>
    <col min="2" max="2" width="12.00390625" style="93" customWidth="1"/>
    <col min="3" max="3" width="10.50390625" style="93" customWidth="1"/>
    <col min="4" max="4" width="13.875" style="93" customWidth="1"/>
    <col min="5" max="5" width="57.75390625" style="93" customWidth="1"/>
    <col min="6" max="6" width="12.875" style="93" customWidth="1"/>
    <col min="7" max="7" width="10.875" style="93" customWidth="1"/>
    <col min="8" max="8" width="13.75390625" style="93" customWidth="1"/>
    <col min="9" max="16384" width="9.00390625" style="93" customWidth="1"/>
  </cols>
  <sheetData>
    <row r="1" spans="1:8" ht="15.75">
      <c r="A1" s="94" t="s">
        <v>1322</v>
      </c>
      <c r="H1" s="124" t="s">
        <v>49</v>
      </c>
    </row>
    <row r="2" spans="1:8" ht="18" customHeight="1">
      <c r="A2" s="56" t="s">
        <v>1323</v>
      </c>
      <c r="B2" s="56"/>
      <c r="C2" s="56"/>
      <c r="D2" s="56"/>
      <c r="E2" s="56"/>
      <c r="F2" s="56"/>
      <c r="G2" s="56"/>
      <c r="H2" s="56"/>
    </row>
    <row r="3" spans="1:8" ht="18" customHeight="1">
      <c r="A3" s="94"/>
      <c r="H3" s="125" t="s">
        <v>18</v>
      </c>
    </row>
    <row r="4" spans="1:8" ht="31.5" customHeight="1">
      <c r="A4" s="96" t="s">
        <v>1324</v>
      </c>
      <c r="B4" s="114"/>
      <c r="C4" s="114"/>
      <c r="D4" s="97"/>
      <c r="E4" s="96" t="s">
        <v>1325</v>
      </c>
      <c r="F4" s="114"/>
      <c r="G4" s="114"/>
      <c r="H4" s="97"/>
    </row>
    <row r="5" spans="1:8" ht="35.25" customHeight="1">
      <c r="A5" s="115" t="s">
        <v>19</v>
      </c>
      <c r="B5" s="85" t="s">
        <v>20</v>
      </c>
      <c r="C5" s="115" t="s">
        <v>21</v>
      </c>
      <c r="D5" s="85" t="s">
        <v>22</v>
      </c>
      <c r="E5" s="115" t="s">
        <v>53</v>
      </c>
      <c r="F5" s="85" t="s">
        <v>20</v>
      </c>
      <c r="G5" s="115" t="s">
        <v>21</v>
      </c>
      <c r="H5" s="85" t="s">
        <v>22</v>
      </c>
    </row>
    <row r="6" spans="1:8" s="113" customFormat="1" ht="19.5" customHeight="1">
      <c r="A6" s="66" t="s">
        <v>1326</v>
      </c>
      <c r="B6" s="116"/>
      <c r="C6" s="116"/>
      <c r="D6" s="116"/>
      <c r="E6" s="62" t="s">
        <v>1327</v>
      </c>
      <c r="F6" s="126">
        <f>SUM(F7:F9)</f>
        <v>0</v>
      </c>
      <c r="G6" s="126">
        <f>SUM(G7:G9)</f>
        <v>0</v>
      </c>
      <c r="H6" s="126"/>
    </row>
    <row r="7" spans="1:8" s="113" customFormat="1" ht="19.5" customHeight="1">
      <c r="A7" s="66" t="s">
        <v>1328</v>
      </c>
      <c r="B7" s="116"/>
      <c r="C7" s="116"/>
      <c r="D7" s="116"/>
      <c r="E7" s="64" t="s">
        <v>1329</v>
      </c>
      <c r="F7" s="116"/>
      <c r="G7" s="116"/>
      <c r="H7" s="116"/>
    </row>
    <row r="8" spans="1:8" s="113" customFormat="1" ht="19.5" customHeight="1">
      <c r="A8" s="66" t="s">
        <v>1330</v>
      </c>
      <c r="B8" s="116"/>
      <c r="C8" s="116"/>
      <c r="D8" s="116"/>
      <c r="E8" s="64" t="s">
        <v>1331</v>
      </c>
      <c r="F8" s="116"/>
      <c r="G8" s="116"/>
      <c r="H8" s="116"/>
    </row>
    <row r="9" spans="1:8" s="113" customFormat="1" ht="19.5" customHeight="1">
      <c r="A9" s="117" t="s">
        <v>1332</v>
      </c>
      <c r="B9" s="116"/>
      <c r="C9" s="116"/>
      <c r="D9" s="116"/>
      <c r="E9" s="64" t="s">
        <v>1333</v>
      </c>
      <c r="F9" s="116"/>
      <c r="G9" s="116"/>
      <c r="H9" s="116"/>
    </row>
    <row r="10" spans="1:8" s="113" customFormat="1" ht="19.5" customHeight="1">
      <c r="A10" s="66" t="s">
        <v>1334</v>
      </c>
      <c r="B10" s="116">
        <v>1600</v>
      </c>
      <c r="C10" s="116">
        <v>400</v>
      </c>
      <c r="D10" s="118">
        <f>C10/B10</f>
        <v>0.25</v>
      </c>
      <c r="E10" s="62" t="s">
        <v>1335</v>
      </c>
      <c r="F10" s="63">
        <f>SUM(F11:F13)</f>
        <v>90</v>
      </c>
      <c r="G10" s="63">
        <f>SUM(G11:G13)</f>
        <v>0</v>
      </c>
      <c r="H10" s="63"/>
    </row>
    <row r="11" spans="1:8" s="113" customFormat="1" ht="19.5" customHeight="1">
      <c r="A11" s="66" t="s">
        <v>1336</v>
      </c>
      <c r="B11" s="116">
        <v>300</v>
      </c>
      <c r="C11" s="116">
        <v>100</v>
      </c>
      <c r="D11" s="118">
        <f>C11/B11</f>
        <v>0.3333</v>
      </c>
      <c r="E11" s="64" t="s">
        <v>1337</v>
      </c>
      <c r="F11" s="116">
        <v>90</v>
      </c>
      <c r="G11" s="116"/>
      <c r="H11" s="116"/>
    </row>
    <row r="12" spans="1:8" s="113" customFormat="1" ht="19.5" customHeight="1">
      <c r="A12" s="66" t="s">
        <v>1338</v>
      </c>
      <c r="B12" s="116">
        <v>53100</v>
      </c>
      <c r="C12" s="116">
        <v>34500</v>
      </c>
      <c r="D12" s="118">
        <f>C12/B12</f>
        <v>0.6497</v>
      </c>
      <c r="E12" s="64" t="s">
        <v>1339</v>
      </c>
      <c r="F12" s="116"/>
      <c r="G12" s="116"/>
      <c r="H12" s="116"/>
    </row>
    <row r="13" spans="1:8" s="113" customFormat="1" ht="19.5" customHeight="1">
      <c r="A13" s="66" t="s">
        <v>1340</v>
      </c>
      <c r="B13" s="116"/>
      <c r="C13" s="116"/>
      <c r="D13" s="116"/>
      <c r="E13" s="64" t="s">
        <v>1341</v>
      </c>
      <c r="F13" s="116"/>
      <c r="G13" s="116"/>
      <c r="H13" s="116"/>
    </row>
    <row r="14" spans="1:8" s="113" customFormat="1" ht="19.5" customHeight="1">
      <c r="A14" s="66" t="s">
        <v>1342</v>
      </c>
      <c r="B14" s="116"/>
      <c r="C14" s="116"/>
      <c r="D14" s="116"/>
      <c r="E14" s="62" t="s">
        <v>1343</v>
      </c>
      <c r="F14" s="63">
        <f>SUM(F15:F16)</f>
        <v>0</v>
      </c>
      <c r="G14" s="63">
        <f>SUM(G15:G16)</f>
        <v>0</v>
      </c>
      <c r="H14" s="63"/>
    </row>
    <row r="15" spans="1:8" s="113" customFormat="1" ht="19.5" customHeight="1">
      <c r="A15" s="66" t="s">
        <v>1344</v>
      </c>
      <c r="B15" s="116"/>
      <c r="C15" s="116"/>
      <c r="D15" s="116"/>
      <c r="E15" s="66" t="s">
        <v>1345</v>
      </c>
      <c r="F15" s="116"/>
      <c r="G15" s="116"/>
      <c r="H15" s="116"/>
    </row>
    <row r="16" spans="1:8" s="113" customFormat="1" ht="19.5" customHeight="1">
      <c r="A16" s="66" t="s">
        <v>1346</v>
      </c>
      <c r="B16" s="116"/>
      <c r="C16" s="116"/>
      <c r="D16" s="116"/>
      <c r="E16" s="66" t="s">
        <v>1347</v>
      </c>
      <c r="F16" s="116"/>
      <c r="G16" s="116"/>
      <c r="H16" s="116"/>
    </row>
    <row r="17" spans="1:8" s="113" customFormat="1" ht="19.5" customHeight="1">
      <c r="A17" s="66" t="s">
        <v>1348</v>
      </c>
      <c r="B17" s="116"/>
      <c r="C17" s="116"/>
      <c r="D17" s="116"/>
      <c r="E17" s="62" t="s">
        <v>1349</v>
      </c>
      <c r="F17" s="63">
        <f>SUM(F18:F27)</f>
        <v>45904</v>
      </c>
      <c r="G17" s="63">
        <f>SUM(G18:G27)</f>
        <v>30397</v>
      </c>
      <c r="H17" s="127">
        <f>G17/F17</f>
        <v>0.6622</v>
      </c>
    </row>
    <row r="18" spans="1:8" s="113" customFormat="1" ht="19.5" customHeight="1">
      <c r="A18" s="66" t="s">
        <v>1350</v>
      </c>
      <c r="B18" s="116"/>
      <c r="C18" s="116"/>
      <c r="D18" s="116"/>
      <c r="E18" s="66" t="s">
        <v>1351</v>
      </c>
      <c r="F18" s="116">
        <v>44004</v>
      </c>
      <c r="G18" s="116">
        <v>29897</v>
      </c>
      <c r="H18" s="118">
        <f>G18/F18</f>
        <v>0.6794</v>
      </c>
    </row>
    <row r="19" spans="1:8" s="113" customFormat="1" ht="19.5" customHeight="1">
      <c r="A19" s="66" t="s">
        <v>1352</v>
      </c>
      <c r="B19" s="116"/>
      <c r="C19" s="116"/>
      <c r="D19" s="116"/>
      <c r="E19" s="66" t="s">
        <v>1353</v>
      </c>
      <c r="F19" s="66">
        <v>1600</v>
      </c>
      <c r="G19" s="116">
        <v>400</v>
      </c>
      <c r="H19" s="118">
        <f>G19/F19</f>
        <v>0.25</v>
      </c>
    </row>
    <row r="20" spans="1:8" s="113" customFormat="1" ht="19.5" customHeight="1">
      <c r="A20" s="66" t="s">
        <v>1354</v>
      </c>
      <c r="B20" s="116"/>
      <c r="C20" s="116"/>
      <c r="D20" s="116"/>
      <c r="E20" s="66" t="s">
        <v>1355</v>
      </c>
      <c r="F20" s="116">
        <v>300</v>
      </c>
      <c r="G20" s="116">
        <v>100</v>
      </c>
      <c r="H20" s="118">
        <f>G20/F20</f>
        <v>0.3333</v>
      </c>
    </row>
    <row r="21" spans="1:8" s="113" customFormat="1" ht="19.5" customHeight="1">
      <c r="A21" s="87" t="s">
        <v>1356</v>
      </c>
      <c r="B21" s="65"/>
      <c r="C21" s="65"/>
      <c r="D21" s="65"/>
      <c r="E21" s="66" t="s">
        <v>1357</v>
      </c>
      <c r="F21" s="116"/>
      <c r="G21" s="116"/>
      <c r="H21" s="118"/>
    </row>
    <row r="22" spans="1:8" s="113" customFormat="1" ht="19.5" customHeight="1">
      <c r="A22" s="87" t="s">
        <v>1358</v>
      </c>
      <c r="B22" s="65"/>
      <c r="C22" s="65"/>
      <c r="D22" s="65"/>
      <c r="E22" s="66" t="s">
        <v>1359</v>
      </c>
      <c r="F22" s="116"/>
      <c r="G22" s="116"/>
      <c r="H22" s="118"/>
    </row>
    <row r="23" spans="1:8" ht="19.5" customHeight="1">
      <c r="A23" s="119"/>
      <c r="B23" s="65"/>
      <c r="C23" s="65"/>
      <c r="D23" s="65"/>
      <c r="E23" s="66" t="s">
        <v>1360</v>
      </c>
      <c r="F23" s="65"/>
      <c r="G23" s="65"/>
      <c r="H23" s="128"/>
    </row>
    <row r="24" spans="1:8" ht="19.5" customHeight="1">
      <c r="A24" s="87"/>
      <c r="B24" s="65"/>
      <c r="C24" s="65"/>
      <c r="D24" s="65"/>
      <c r="E24" s="66" t="s">
        <v>1361</v>
      </c>
      <c r="F24" s="65"/>
      <c r="G24" s="65"/>
      <c r="H24" s="128"/>
    </row>
    <row r="25" spans="1:8" ht="19.5" customHeight="1">
      <c r="A25" s="65"/>
      <c r="B25" s="65"/>
      <c r="C25" s="65"/>
      <c r="D25" s="65"/>
      <c r="E25" s="66" t="s">
        <v>1362</v>
      </c>
      <c r="F25" s="120"/>
      <c r="G25" s="120"/>
      <c r="H25" s="129"/>
    </row>
    <row r="26" spans="1:8" ht="19.5" customHeight="1">
      <c r="A26" s="65"/>
      <c r="B26" s="65"/>
      <c r="C26" s="65"/>
      <c r="D26" s="65"/>
      <c r="E26" s="66" t="s">
        <v>1363</v>
      </c>
      <c r="F26" s="120"/>
      <c r="G26" s="120"/>
      <c r="H26" s="129"/>
    </row>
    <row r="27" spans="1:8" ht="19.5" customHeight="1">
      <c r="A27" s="65"/>
      <c r="B27" s="65"/>
      <c r="C27" s="65"/>
      <c r="D27" s="65"/>
      <c r="E27" s="66" t="s">
        <v>1364</v>
      </c>
      <c r="F27" s="120"/>
      <c r="G27" s="120"/>
      <c r="H27" s="129"/>
    </row>
    <row r="28" spans="1:8" ht="19.5" customHeight="1">
      <c r="A28" s="101"/>
      <c r="B28" s="65"/>
      <c r="C28" s="65"/>
      <c r="D28" s="65"/>
      <c r="E28" s="62" t="s">
        <v>1365</v>
      </c>
      <c r="F28" s="71">
        <f>SUM(F29:F33)</f>
        <v>0</v>
      </c>
      <c r="G28" s="71">
        <f>SUM(G29:G33)</f>
        <v>0</v>
      </c>
      <c r="H28" s="130"/>
    </row>
    <row r="29" spans="1:8" ht="19.5" customHeight="1">
      <c r="A29" s="101"/>
      <c r="B29" s="65"/>
      <c r="C29" s="65"/>
      <c r="D29" s="65"/>
      <c r="E29" s="66" t="s">
        <v>1366</v>
      </c>
      <c r="F29" s="120"/>
      <c r="G29" s="120"/>
      <c r="H29" s="129"/>
    </row>
    <row r="30" spans="1:8" ht="19.5" customHeight="1">
      <c r="A30" s="101"/>
      <c r="B30" s="65"/>
      <c r="C30" s="65"/>
      <c r="D30" s="65"/>
      <c r="E30" s="67" t="s">
        <v>1367</v>
      </c>
      <c r="F30" s="120"/>
      <c r="G30" s="120"/>
      <c r="H30" s="129"/>
    </row>
    <row r="31" spans="1:8" ht="19.5" customHeight="1">
      <c r="A31" s="101"/>
      <c r="B31" s="65"/>
      <c r="C31" s="65"/>
      <c r="D31" s="65"/>
      <c r="E31" s="67" t="s">
        <v>1368</v>
      </c>
      <c r="F31" s="120"/>
      <c r="G31" s="120"/>
      <c r="H31" s="129"/>
    </row>
    <row r="32" spans="1:8" ht="19.5" customHeight="1">
      <c r="A32" s="101"/>
      <c r="B32" s="65"/>
      <c r="C32" s="65"/>
      <c r="D32" s="65"/>
      <c r="E32" s="68" t="s">
        <v>1369</v>
      </c>
      <c r="F32" s="120"/>
      <c r="G32" s="120"/>
      <c r="H32" s="129"/>
    </row>
    <row r="33" spans="1:8" ht="19.5" customHeight="1">
      <c r="A33" s="101"/>
      <c r="B33" s="65"/>
      <c r="C33" s="65"/>
      <c r="D33" s="65"/>
      <c r="E33" s="68" t="s">
        <v>1370</v>
      </c>
      <c r="F33" s="120"/>
      <c r="G33" s="120"/>
      <c r="H33" s="129"/>
    </row>
    <row r="34" spans="1:8" ht="19.5" customHeight="1">
      <c r="A34" s="101"/>
      <c r="B34" s="65"/>
      <c r="C34" s="65"/>
      <c r="D34" s="65"/>
      <c r="E34" s="69" t="s">
        <v>1371</v>
      </c>
      <c r="F34" s="71">
        <f>SUM(F35:F44)</f>
        <v>0</v>
      </c>
      <c r="G34" s="71">
        <f>SUM(G35:G44)</f>
        <v>0</v>
      </c>
      <c r="H34" s="130"/>
    </row>
    <row r="35" spans="1:8" ht="19.5" customHeight="1">
      <c r="A35" s="101"/>
      <c r="B35" s="65"/>
      <c r="C35" s="65"/>
      <c r="D35" s="65"/>
      <c r="E35" s="67" t="s">
        <v>1372</v>
      </c>
      <c r="F35" s="120"/>
      <c r="G35" s="120"/>
      <c r="H35" s="129"/>
    </row>
    <row r="36" spans="1:8" ht="19.5" customHeight="1">
      <c r="A36" s="101"/>
      <c r="B36" s="65"/>
      <c r="C36" s="65"/>
      <c r="D36" s="65"/>
      <c r="E36" s="67" t="s">
        <v>1373</v>
      </c>
      <c r="F36" s="120"/>
      <c r="G36" s="120"/>
      <c r="H36" s="129"/>
    </row>
    <row r="37" spans="1:8" ht="19.5" customHeight="1">
      <c r="A37" s="101"/>
      <c r="B37" s="65"/>
      <c r="C37" s="65"/>
      <c r="D37" s="65"/>
      <c r="E37" s="67" t="s">
        <v>1374</v>
      </c>
      <c r="F37" s="120"/>
      <c r="G37" s="120"/>
      <c r="H37" s="129"/>
    </row>
    <row r="38" spans="1:8" s="90" customFormat="1" ht="19.5" customHeight="1">
      <c r="A38" s="101"/>
      <c r="B38" s="65"/>
      <c r="C38" s="65"/>
      <c r="D38" s="65"/>
      <c r="E38" s="67" t="s">
        <v>1375</v>
      </c>
      <c r="F38" s="120"/>
      <c r="G38" s="120"/>
      <c r="H38" s="129"/>
    </row>
    <row r="39" spans="1:8" ht="19.5" customHeight="1">
      <c r="A39" s="101"/>
      <c r="B39" s="65"/>
      <c r="C39" s="65"/>
      <c r="D39" s="65"/>
      <c r="E39" s="67" t="s">
        <v>1376</v>
      </c>
      <c r="F39" s="120"/>
      <c r="G39" s="120"/>
      <c r="H39" s="129"/>
    </row>
    <row r="40" spans="1:8" ht="19.5" customHeight="1">
      <c r="A40" s="87"/>
      <c r="B40" s="65"/>
      <c r="C40" s="65"/>
      <c r="D40" s="65"/>
      <c r="E40" s="67" t="s">
        <v>1377</v>
      </c>
      <c r="F40" s="120"/>
      <c r="G40" s="120"/>
      <c r="H40" s="129"/>
    </row>
    <row r="41" spans="1:8" ht="19.5" customHeight="1">
      <c r="A41" s="87"/>
      <c r="B41" s="65"/>
      <c r="C41" s="65"/>
      <c r="D41" s="65"/>
      <c r="E41" s="67" t="s">
        <v>1378</v>
      </c>
      <c r="F41" s="120"/>
      <c r="G41" s="120"/>
      <c r="H41" s="129"/>
    </row>
    <row r="42" spans="1:8" ht="19.5" customHeight="1">
      <c r="A42" s="87"/>
      <c r="B42" s="65"/>
      <c r="C42" s="65"/>
      <c r="D42" s="65"/>
      <c r="E42" s="67" t="s">
        <v>1379</v>
      </c>
      <c r="F42" s="120"/>
      <c r="G42" s="120"/>
      <c r="H42" s="129"/>
    </row>
    <row r="43" spans="1:8" ht="19.5" customHeight="1">
      <c r="A43" s="87"/>
      <c r="B43" s="120"/>
      <c r="C43" s="120"/>
      <c r="D43" s="120"/>
      <c r="E43" s="67" t="s">
        <v>1380</v>
      </c>
      <c r="F43" s="120"/>
      <c r="G43" s="120"/>
      <c r="H43" s="129"/>
    </row>
    <row r="44" spans="1:8" ht="19.5" customHeight="1">
      <c r="A44" s="87"/>
      <c r="B44" s="120"/>
      <c r="C44" s="120"/>
      <c r="D44" s="120"/>
      <c r="E44" s="67" t="s">
        <v>1381</v>
      </c>
      <c r="F44" s="120"/>
      <c r="G44" s="120"/>
      <c r="H44" s="129"/>
    </row>
    <row r="45" spans="1:8" ht="19.5" customHeight="1">
      <c r="A45" s="87"/>
      <c r="B45" s="120"/>
      <c r="C45" s="120"/>
      <c r="D45" s="120"/>
      <c r="E45" s="69" t="s">
        <v>1382</v>
      </c>
      <c r="F45" s="71">
        <f>SUM(F46)</f>
        <v>0</v>
      </c>
      <c r="G45" s="71">
        <f>SUM(G46)</f>
        <v>0</v>
      </c>
      <c r="H45" s="130"/>
    </row>
    <row r="46" spans="1:8" ht="19.5" customHeight="1">
      <c r="A46" s="87"/>
      <c r="B46" s="120"/>
      <c r="C46" s="120"/>
      <c r="D46" s="120"/>
      <c r="E46" s="67" t="s">
        <v>1383</v>
      </c>
      <c r="F46" s="120"/>
      <c r="G46" s="120"/>
      <c r="H46" s="129"/>
    </row>
    <row r="47" spans="1:8" ht="19.5" customHeight="1">
      <c r="A47" s="87"/>
      <c r="B47" s="120"/>
      <c r="C47" s="120"/>
      <c r="D47" s="120"/>
      <c r="E47" s="69" t="s">
        <v>1384</v>
      </c>
      <c r="F47" s="71">
        <f>SUM(F48:F50)</f>
        <v>7070</v>
      </c>
      <c r="G47" s="71">
        <f>SUM(G48:G50)</f>
        <v>0</v>
      </c>
      <c r="H47" s="130"/>
    </row>
    <row r="48" spans="1:8" ht="19.5" customHeight="1">
      <c r="A48" s="121"/>
      <c r="B48" s="120"/>
      <c r="C48" s="120"/>
      <c r="D48" s="120"/>
      <c r="E48" s="67" t="s">
        <v>1385</v>
      </c>
      <c r="F48" s="120">
        <v>5300</v>
      </c>
      <c r="G48" s="120"/>
      <c r="H48" s="129"/>
    </row>
    <row r="49" spans="1:8" ht="19.5" customHeight="1">
      <c r="A49" s="121"/>
      <c r="B49" s="120"/>
      <c r="C49" s="120"/>
      <c r="D49" s="120"/>
      <c r="E49" s="67" t="s">
        <v>1386</v>
      </c>
      <c r="F49" s="120"/>
      <c r="G49" s="120"/>
      <c r="H49" s="129"/>
    </row>
    <row r="50" spans="1:8" ht="19.5" customHeight="1">
      <c r="A50" s="121"/>
      <c r="B50" s="120"/>
      <c r="C50" s="120"/>
      <c r="D50" s="120"/>
      <c r="E50" s="67" t="s">
        <v>1387</v>
      </c>
      <c r="F50" s="131">
        <v>1770</v>
      </c>
      <c r="G50" s="120"/>
      <c r="H50" s="129"/>
    </row>
    <row r="51" spans="1:8" ht="19.5" customHeight="1">
      <c r="A51" s="121"/>
      <c r="B51" s="120"/>
      <c r="C51" s="120"/>
      <c r="D51" s="120"/>
      <c r="E51" s="69" t="s">
        <v>1388</v>
      </c>
      <c r="F51" s="71">
        <v>3900</v>
      </c>
      <c r="G51" s="71">
        <v>3654</v>
      </c>
      <c r="H51" s="130">
        <f>G51/F51</f>
        <v>0.9369</v>
      </c>
    </row>
    <row r="52" spans="1:8" ht="19.5" customHeight="1">
      <c r="A52" s="121"/>
      <c r="B52" s="120"/>
      <c r="C52" s="120"/>
      <c r="D52" s="120"/>
      <c r="E52" s="69" t="s">
        <v>1389</v>
      </c>
      <c r="F52" s="71"/>
      <c r="G52" s="71"/>
      <c r="H52" s="130"/>
    </row>
    <row r="53" spans="1:8" ht="19.5" customHeight="1">
      <c r="A53" s="121"/>
      <c r="B53" s="120"/>
      <c r="C53" s="120"/>
      <c r="D53" s="120"/>
      <c r="E53" s="69" t="s">
        <v>1390</v>
      </c>
      <c r="F53" s="132"/>
      <c r="G53" s="133"/>
      <c r="H53" s="134"/>
    </row>
    <row r="54" spans="1:8" ht="19.5" customHeight="1">
      <c r="A54" s="121"/>
      <c r="B54" s="120"/>
      <c r="C54" s="120"/>
      <c r="D54" s="120"/>
      <c r="E54" s="101"/>
      <c r="F54" s="67"/>
      <c r="G54" s="120"/>
      <c r="H54" s="129"/>
    </row>
    <row r="55" spans="1:8" ht="19.5" customHeight="1">
      <c r="A55" s="121"/>
      <c r="B55" s="120"/>
      <c r="C55" s="120"/>
      <c r="D55" s="120"/>
      <c r="E55" s="101"/>
      <c r="F55" s="120"/>
      <c r="G55" s="120"/>
      <c r="H55" s="129"/>
    </row>
    <row r="56" spans="1:8" ht="19.5" customHeight="1">
      <c r="A56" s="121"/>
      <c r="B56" s="120"/>
      <c r="C56" s="120"/>
      <c r="D56" s="120"/>
      <c r="E56" s="101"/>
      <c r="F56" s="120"/>
      <c r="G56" s="120"/>
      <c r="H56" s="129"/>
    </row>
    <row r="57" spans="1:8" ht="19.5" customHeight="1">
      <c r="A57" s="121"/>
      <c r="B57" s="120"/>
      <c r="C57" s="120"/>
      <c r="D57" s="120"/>
      <c r="E57" s="101"/>
      <c r="F57" s="120"/>
      <c r="G57" s="120"/>
      <c r="H57" s="129"/>
    </row>
    <row r="58" spans="1:8" ht="19.5" customHeight="1">
      <c r="A58" s="121"/>
      <c r="B58" s="120"/>
      <c r="C58" s="120"/>
      <c r="D58" s="120"/>
      <c r="E58" s="101"/>
      <c r="F58" s="120"/>
      <c r="G58" s="120"/>
      <c r="H58" s="129"/>
    </row>
    <row r="59" spans="1:8" ht="19.5" customHeight="1">
      <c r="A59" s="121"/>
      <c r="B59" s="120"/>
      <c r="C59" s="120"/>
      <c r="D59" s="120"/>
      <c r="E59" s="101"/>
      <c r="F59" s="120"/>
      <c r="G59" s="120"/>
      <c r="H59" s="129"/>
    </row>
    <row r="60" spans="1:8" ht="19.5" customHeight="1">
      <c r="A60" s="121"/>
      <c r="B60" s="120"/>
      <c r="C60" s="120"/>
      <c r="D60" s="120"/>
      <c r="E60" s="101"/>
      <c r="F60" s="120"/>
      <c r="G60" s="120"/>
      <c r="H60" s="129"/>
    </row>
    <row r="61" spans="1:8" ht="19.5" customHeight="1">
      <c r="A61" s="121"/>
      <c r="B61" s="120"/>
      <c r="C61" s="120"/>
      <c r="D61" s="120"/>
      <c r="E61" s="121"/>
      <c r="F61" s="120"/>
      <c r="G61" s="120"/>
      <c r="H61" s="129"/>
    </row>
    <row r="62" spans="1:8" ht="19.5" customHeight="1">
      <c r="A62" s="74" t="s">
        <v>50</v>
      </c>
      <c r="B62" s="122">
        <f>SUM(B6:B22)</f>
        <v>55000</v>
      </c>
      <c r="C62" s="122">
        <f>SUM(C6:C22)</f>
        <v>35000</v>
      </c>
      <c r="D62" s="123">
        <f>C62/B62</f>
        <v>0.6364</v>
      </c>
      <c r="E62" s="74" t="s">
        <v>1028</v>
      </c>
      <c r="F62" s="122">
        <f>SUM(F6,F10,F14,F17,F28,F34,F45,F47,F51,F52,F53)</f>
        <v>56964</v>
      </c>
      <c r="G62" s="122">
        <f>SUM(G6,G10,G14,G17,G28,G34,G45,G47,G51,G52,G53)</f>
        <v>34051</v>
      </c>
      <c r="H62" s="123">
        <f>G62/F62</f>
        <v>0.5978</v>
      </c>
    </row>
    <row r="63" spans="1:8" ht="19.5" customHeight="1">
      <c r="A63" s="21" t="s">
        <v>1035</v>
      </c>
      <c r="B63" s="122">
        <f>SUM(B64,B67,B68,B70,B71)</f>
        <v>3064</v>
      </c>
      <c r="C63" s="122">
        <f>SUM(C64,C67,C68,C70,C71)</f>
        <v>0</v>
      </c>
      <c r="D63" s="122"/>
      <c r="E63" s="21" t="s">
        <v>1036</v>
      </c>
      <c r="F63" s="122">
        <f>SUM(F64,F67,F68,F69,F70)</f>
        <v>1100</v>
      </c>
      <c r="G63" s="122">
        <f>SUM(G64,G67,G68,G69,G70)</f>
        <v>949</v>
      </c>
      <c r="H63" s="123">
        <f>G63/F63</f>
        <v>0.8627</v>
      </c>
    </row>
    <row r="64" spans="1:8" ht="19.5" customHeight="1">
      <c r="A64" s="63" t="s">
        <v>1391</v>
      </c>
      <c r="B64" s="71">
        <f>SUM(B65,B66)</f>
        <v>1860</v>
      </c>
      <c r="C64" s="71">
        <f>SUM(C65,C66)</f>
        <v>0</v>
      </c>
      <c r="D64" s="71"/>
      <c r="E64" s="63" t="s">
        <v>1392</v>
      </c>
      <c r="F64" s="71">
        <f>SUM(F65,F66)</f>
        <v>0</v>
      </c>
      <c r="G64" s="71">
        <f>SUM(G65,G66)</f>
        <v>0</v>
      </c>
      <c r="H64" s="130"/>
    </row>
    <row r="65" spans="1:8" ht="19.5" customHeight="1">
      <c r="A65" s="65" t="s">
        <v>1393</v>
      </c>
      <c r="B65" s="120">
        <v>1860</v>
      </c>
      <c r="C65" s="120"/>
      <c r="D65" s="120"/>
      <c r="E65" s="65" t="s">
        <v>1394</v>
      </c>
      <c r="F65" s="120"/>
      <c r="G65" s="120"/>
      <c r="H65" s="129"/>
    </row>
    <row r="66" spans="1:8" ht="19.5" customHeight="1">
      <c r="A66" s="65" t="s">
        <v>1395</v>
      </c>
      <c r="B66" s="120"/>
      <c r="C66" s="120"/>
      <c r="D66" s="120"/>
      <c r="E66" s="65" t="s">
        <v>1396</v>
      </c>
      <c r="F66" s="120"/>
      <c r="G66" s="120"/>
      <c r="H66" s="129"/>
    </row>
    <row r="67" spans="1:8" ht="19.5" customHeight="1">
      <c r="A67" s="65" t="s">
        <v>1106</v>
      </c>
      <c r="B67" s="120">
        <v>1204</v>
      </c>
      <c r="C67" s="120"/>
      <c r="D67" s="120"/>
      <c r="E67" s="65" t="s">
        <v>1397</v>
      </c>
      <c r="F67" s="120"/>
      <c r="G67" s="120"/>
      <c r="H67" s="129"/>
    </row>
    <row r="68" spans="1:8" ht="19.5" customHeight="1">
      <c r="A68" s="65" t="s">
        <v>1107</v>
      </c>
      <c r="B68" s="120">
        <f>B69</f>
        <v>0</v>
      </c>
      <c r="C68" s="120">
        <f>C69</f>
        <v>0</v>
      </c>
      <c r="D68" s="120"/>
      <c r="E68" s="65" t="s">
        <v>1398</v>
      </c>
      <c r="F68" s="120">
        <v>1100</v>
      </c>
      <c r="G68" s="120"/>
      <c r="H68" s="129"/>
    </row>
    <row r="69" spans="1:8" ht="19.5" customHeight="1">
      <c r="A69" s="65" t="s">
        <v>1399</v>
      </c>
      <c r="B69" s="120"/>
      <c r="C69" s="120"/>
      <c r="D69" s="120"/>
      <c r="E69" s="112" t="s">
        <v>1400</v>
      </c>
      <c r="F69" s="120"/>
      <c r="G69" s="120">
        <v>949</v>
      </c>
      <c r="H69" s="129"/>
    </row>
    <row r="70" spans="1:8" ht="19.5" customHeight="1">
      <c r="A70" s="112" t="s">
        <v>1401</v>
      </c>
      <c r="B70" s="120"/>
      <c r="C70" s="120"/>
      <c r="D70" s="120"/>
      <c r="E70" s="112" t="s">
        <v>1402</v>
      </c>
      <c r="F70" s="120"/>
      <c r="G70" s="120"/>
      <c r="H70" s="129"/>
    </row>
    <row r="71" spans="1:8" ht="19.5" customHeight="1">
      <c r="A71" s="112" t="s">
        <v>1403</v>
      </c>
      <c r="B71" s="120"/>
      <c r="C71" s="120"/>
      <c r="D71" s="120"/>
      <c r="E71" s="112"/>
      <c r="F71" s="120"/>
      <c r="G71" s="120"/>
      <c r="H71" s="129"/>
    </row>
    <row r="72" spans="1:8" ht="19.5" customHeight="1">
      <c r="A72" s="112"/>
      <c r="B72" s="120"/>
      <c r="C72" s="120"/>
      <c r="D72" s="120"/>
      <c r="E72" s="112"/>
      <c r="F72" s="120"/>
      <c r="G72" s="120"/>
      <c r="H72" s="129"/>
    </row>
    <row r="73" spans="1:8" ht="19.5" customHeight="1">
      <c r="A73" s="74" t="s">
        <v>1122</v>
      </c>
      <c r="B73" s="122">
        <f>SUM(B62,B63)</f>
        <v>58064</v>
      </c>
      <c r="C73" s="122">
        <f>SUM(C62,C63)</f>
        <v>35000</v>
      </c>
      <c r="D73" s="123">
        <f>C73/B73</f>
        <v>0.6028</v>
      </c>
      <c r="E73" s="74" t="s">
        <v>1123</v>
      </c>
      <c r="F73" s="122">
        <f>SUM(F62,F63)</f>
        <v>58064</v>
      </c>
      <c r="G73" s="122">
        <f>SUM(G62,G63)</f>
        <v>35000</v>
      </c>
      <c r="H73" s="123">
        <f>G73/F73</f>
        <v>0.6028</v>
      </c>
    </row>
    <row r="74" ht="19.5" customHeight="1"/>
  </sheetData>
  <sheetProtection/>
  <mergeCells count="3">
    <mergeCell ref="A2:H2"/>
    <mergeCell ref="A4:D4"/>
    <mergeCell ref="E4:H4"/>
  </mergeCells>
  <printOptions horizontalCentered="1"/>
  <pageMargins left="0.47" right="0.47" top="0.39" bottom="0.28" header="0.11999999999999998" footer="0.11999999999999998"/>
  <pageSetup horizontalDpi="600" verticalDpi="600" orientation="landscape" paperSize="9" scale="65"/>
</worksheet>
</file>

<file path=xl/worksheets/sheet12.xml><?xml version="1.0" encoding="utf-8"?>
<worksheet xmlns="http://schemas.openxmlformats.org/spreadsheetml/2006/main" xmlns:r="http://schemas.openxmlformats.org/officeDocument/2006/relationships">
  <dimension ref="A1:D271"/>
  <sheetViews>
    <sheetView showGridLines="0" showZeros="0" zoomScale="90" zoomScaleNormal="90" zoomScaleSheetLayoutView="100" workbookViewId="0" topLeftCell="A1">
      <pane ySplit="5" topLeftCell="A24" activePane="bottomLeft" state="frozen"/>
      <selection pane="bottomLeft" activeCell="F256" sqref="F256"/>
    </sheetView>
  </sheetViews>
  <sheetFormatPr defaultColWidth="9.00390625" defaultRowHeight="14.25"/>
  <cols>
    <col min="1" max="1" width="51.00390625" style="92" customWidth="1"/>
    <col min="2" max="2" width="13.75390625" style="92" customWidth="1"/>
    <col min="3" max="3" width="62.25390625" style="93" customWidth="1"/>
    <col min="4" max="4" width="15.625" style="92" customWidth="1"/>
    <col min="5" max="16384" width="9.00390625" style="92" customWidth="1"/>
  </cols>
  <sheetData>
    <row r="1" ht="15.75">
      <c r="A1" s="94" t="s">
        <v>1404</v>
      </c>
    </row>
    <row r="2" spans="1:4" ht="18" customHeight="1">
      <c r="A2" s="56" t="s">
        <v>1405</v>
      </c>
      <c r="B2" s="56"/>
      <c r="C2" s="56"/>
      <c r="D2" s="56"/>
    </row>
    <row r="3" spans="1:4" ht="14.25" customHeight="1">
      <c r="A3" s="94"/>
      <c r="D3" s="95" t="s">
        <v>18</v>
      </c>
    </row>
    <row r="4" spans="1:4" ht="31.5" customHeight="1">
      <c r="A4" s="96" t="s">
        <v>1324</v>
      </c>
      <c r="B4" s="97"/>
      <c r="C4" s="96" t="s">
        <v>1325</v>
      </c>
      <c r="D4" s="97"/>
    </row>
    <row r="5" spans="1:4" ht="19.5" customHeight="1">
      <c r="A5" s="98" t="s">
        <v>1406</v>
      </c>
      <c r="B5" s="98" t="s">
        <v>21</v>
      </c>
      <c r="C5" s="98" t="s">
        <v>1406</v>
      </c>
      <c r="D5" s="98" t="s">
        <v>21</v>
      </c>
    </row>
    <row r="6" spans="1:4" ht="19.5" customHeight="1">
      <c r="A6" s="62" t="s">
        <v>1326</v>
      </c>
      <c r="B6" s="63"/>
      <c r="C6" s="99" t="s">
        <v>1327</v>
      </c>
      <c r="D6" s="100">
        <f>SUM(D7,D13,D19)</f>
        <v>0</v>
      </c>
    </row>
    <row r="7" spans="1:4" ht="19.5" customHeight="1">
      <c r="A7" s="62" t="s">
        <v>1328</v>
      </c>
      <c r="B7" s="63"/>
      <c r="C7" s="69" t="s">
        <v>1329</v>
      </c>
      <c r="D7" s="63">
        <f>SUM(D8:D12)</f>
        <v>0</v>
      </c>
    </row>
    <row r="8" spans="1:4" ht="19.5" customHeight="1">
      <c r="A8" s="62" t="s">
        <v>1330</v>
      </c>
      <c r="B8" s="63"/>
      <c r="C8" s="101" t="s">
        <v>1407</v>
      </c>
      <c r="D8" s="65"/>
    </row>
    <row r="9" spans="1:4" ht="19.5" customHeight="1">
      <c r="A9" s="62" t="s">
        <v>1332</v>
      </c>
      <c r="B9" s="63"/>
      <c r="C9" s="101" t="s">
        <v>1408</v>
      </c>
      <c r="D9" s="65"/>
    </row>
    <row r="10" spans="1:4" ht="19.5" customHeight="1">
      <c r="A10" s="62" t="s">
        <v>1334</v>
      </c>
      <c r="B10" s="63">
        <v>400</v>
      </c>
      <c r="C10" s="101" t="s">
        <v>1409</v>
      </c>
      <c r="D10" s="65"/>
    </row>
    <row r="11" spans="1:4" ht="19.5" customHeight="1">
      <c r="A11" s="62" t="s">
        <v>1336</v>
      </c>
      <c r="B11" s="63">
        <v>100</v>
      </c>
      <c r="C11" s="101" t="s">
        <v>1410</v>
      </c>
      <c r="D11" s="65"/>
    </row>
    <row r="12" spans="1:4" ht="19.5" customHeight="1">
      <c r="A12" s="62" t="s">
        <v>1338</v>
      </c>
      <c r="B12" s="63">
        <f>SUM(B13:B17)</f>
        <v>34500</v>
      </c>
      <c r="C12" s="101" t="s">
        <v>1411</v>
      </c>
      <c r="D12" s="65"/>
    </row>
    <row r="13" spans="1:4" ht="19.5" customHeight="1">
      <c r="A13" s="102" t="s">
        <v>1412</v>
      </c>
      <c r="B13" s="65">
        <v>34500</v>
      </c>
      <c r="C13" s="69" t="s">
        <v>1331</v>
      </c>
      <c r="D13" s="63">
        <f>SUM(D14:D18)</f>
        <v>0</v>
      </c>
    </row>
    <row r="14" spans="1:4" ht="19.5" customHeight="1">
      <c r="A14" s="102" t="s">
        <v>1413</v>
      </c>
      <c r="B14" s="65"/>
      <c r="C14" s="64" t="s">
        <v>1414</v>
      </c>
      <c r="D14" s="65"/>
    </row>
    <row r="15" spans="1:4" ht="19.5" customHeight="1">
      <c r="A15" s="102" t="s">
        <v>1415</v>
      </c>
      <c r="B15" s="65"/>
      <c r="C15" s="64" t="s">
        <v>1416</v>
      </c>
      <c r="D15" s="65"/>
    </row>
    <row r="16" spans="1:4" ht="19.5" customHeight="1">
      <c r="A16" s="102" t="s">
        <v>1417</v>
      </c>
      <c r="B16" s="65"/>
      <c r="C16" s="64" t="s">
        <v>1418</v>
      </c>
      <c r="D16" s="65"/>
    </row>
    <row r="17" spans="1:4" ht="19.5" customHeight="1">
      <c r="A17" s="102" t="s">
        <v>1419</v>
      </c>
      <c r="B17" s="65"/>
      <c r="C17" s="64" t="s">
        <v>1420</v>
      </c>
      <c r="D17" s="65"/>
    </row>
    <row r="18" spans="1:4" ht="19.5" customHeight="1">
      <c r="A18" s="62" t="s">
        <v>1340</v>
      </c>
      <c r="B18" s="63"/>
      <c r="C18" s="64" t="s">
        <v>1421</v>
      </c>
      <c r="D18" s="65"/>
    </row>
    <row r="19" spans="1:4" ht="19.5" customHeight="1">
      <c r="A19" s="62" t="s">
        <v>1342</v>
      </c>
      <c r="B19" s="63">
        <f>SUM(B20:B21)</f>
        <v>0</v>
      </c>
      <c r="C19" s="69" t="s">
        <v>1333</v>
      </c>
      <c r="D19" s="63">
        <f>SUM(D20:D21)</f>
        <v>0</v>
      </c>
    </row>
    <row r="20" spans="1:4" ht="19.5" customHeight="1">
      <c r="A20" s="102" t="s">
        <v>1422</v>
      </c>
      <c r="B20" s="65"/>
      <c r="C20" s="68" t="s">
        <v>1423</v>
      </c>
      <c r="D20" s="65"/>
    </row>
    <row r="21" spans="1:4" ht="19.5" customHeight="1">
      <c r="A21" s="102" t="s">
        <v>1424</v>
      </c>
      <c r="B21" s="65"/>
      <c r="C21" s="68" t="s">
        <v>1425</v>
      </c>
      <c r="D21" s="65"/>
    </row>
    <row r="22" spans="1:4" ht="19.5" customHeight="1">
      <c r="A22" s="62" t="s">
        <v>1344</v>
      </c>
      <c r="B22" s="63"/>
      <c r="C22" s="99" t="s">
        <v>1335</v>
      </c>
      <c r="D22" s="75">
        <f>SUM(D23,D27,D31)</f>
        <v>0</v>
      </c>
    </row>
    <row r="23" spans="1:4" ht="19.5" customHeight="1">
      <c r="A23" s="62" t="s">
        <v>1346</v>
      </c>
      <c r="B23" s="63"/>
      <c r="C23" s="69" t="s">
        <v>1337</v>
      </c>
      <c r="D23" s="63">
        <f>SUM(D24:D26)</f>
        <v>0</v>
      </c>
    </row>
    <row r="24" spans="1:4" ht="19.5" customHeight="1">
      <c r="A24" s="62" t="s">
        <v>1348</v>
      </c>
      <c r="B24" s="63"/>
      <c r="C24" s="101" t="s">
        <v>1426</v>
      </c>
      <c r="D24" s="65"/>
    </row>
    <row r="25" spans="1:4" ht="19.5" customHeight="1">
      <c r="A25" s="62" t="s">
        <v>1350</v>
      </c>
      <c r="B25" s="63"/>
      <c r="C25" s="101" t="s">
        <v>1427</v>
      </c>
      <c r="D25" s="65"/>
    </row>
    <row r="26" spans="1:4" ht="19.5" customHeight="1">
      <c r="A26" s="62" t="s">
        <v>1352</v>
      </c>
      <c r="B26" s="63"/>
      <c r="C26" s="101" t="s">
        <v>1428</v>
      </c>
      <c r="D26" s="65"/>
    </row>
    <row r="27" spans="1:4" ht="19.5" customHeight="1">
      <c r="A27" s="62" t="s">
        <v>1354</v>
      </c>
      <c r="B27" s="63">
        <f>SUM(B28:B32)</f>
        <v>0</v>
      </c>
      <c r="C27" s="69" t="s">
        <v>1339</v>
      </c>
      <c r="D27" s="63">
        <f>SUM(D28:D30)</f>
        <v>0</v>
      </c>
    </row>
    <row r="28" spans="1:4" ht="19.5" customHeight="1">
      <c r="A28" s="65" t="s">
        <v>1429</v>
      </c>
      <c r="B28" s="65"/>
      <c r="C28" s="101" t="s">
        <v>1426</v>
      </c>
      <c r="D28" s="65"/>
    </row>
    <row r="29" spans="1:4" ht="19.5" customHeight="1">
      <c r="A29" s="65" t="s">
        <v>1430</v>
      </c>
      <c r="B29" s="65"/>
      <c r="C29" s="101" t="s">
        <v>1427</v>
      </c>
      <c r="D29" s="65"/>
    </row>
    <row r="30" spans="1:4" ht="19.5" customHeight="1">
      <c r="A30" s="65" t="s">
        <v>1431</v>
      </c>
      <c r="B30" s="65"/>
      <c r="C30" s="67" t="s">
        <v>1432</v>
      </c>
      <c r="D30" s="65"/>
    </row>
    <row r="31" spans="1:4" ht="19.5" customHeight="1">
      <c r="A31" s="65" t="s">
        <v>1433</v>
      </c>
      <c r="B31" s="65"/>
      <c r="C31" s="69" t="s">
        <v>1341</v>
      </c>
      <c r="D31" s="63">
        <f>SUM(D32:D33)</f>
        <v>0</v>
      </c>
    </row>
    <row r="32" spans="1:4" ht="19.5" customHeight="1">
      <c r="A32" s="65" t="s">
        <v>1434</v>
      </c>
      <c r="B32" s="65"/>
      <c r="C32" s="68" t="s">
        <v>1427</v>
      </c>
      <c r="D32" s="65"/>
    </row>
    <row r="33" spans="1:4" ht="19.5" customHeight="1">
      <c r="A33" s="62" t="s">
        <v>1356</v>
      </c>
      <c r="B33" s="63"/>
      <c r="C33" s="68" t="s">
        <v>1435</v>
      </c>
      <c r="D33" s="65"/>
    </row>
    <row r="34" spans="1:4" ht="19.5" customHeight="1">
      <c r="A34" s="63" t="s">
        <v>1358</v>
      </c>
      <c r="B34" s="63"/>
      <c r="C34" s="99" t="s">
        <v>1343</v>
      </c>
      <c r="D34" s="75">
        <f>SUM(D35,D40)</f>
        <v>0</v>
      </c>
    </row>
    <row r="35" spans="1:4" ht="19.5" customHeight="1">
      <c r="A35" s="103"/>
      <c r="B35" s="65"/>
      <c r="C35" s="62" t="s">
        <v>1345</v>
      </c>
      <c r="D35" s="63">
        <f>SUM(D36:D39)</f>
        <v>0</v>
      </c>
    </row>
    <row r="36" spans="1:4" ht="19.5" customHeight="1">
      <c r="A36" s="103"/>
      <c r="B36" s="65"/>
      <c r="C36" s="87" t="s">
        <v>1436</v>
      </c>
      <c r="D36" s="65"/>
    </row>
    <row r="37" spans="1:4" ht="19.5" customHeight="1">
      <c r="A37" s="103"/>
      <c r="B37" s="65"/>
      <c r="C37" s="87" t="s">
        <v>1437</v>
      </c>
      <c r="D37" s="65"/>
    </row>
    <row r="38" spans="1:4" ht="19.5" customHeight="1">
      <c r="A38" s="103"/>
      <c r="B38" s="65"/>
      <c r="C38" s="87" t="s">
        <v>1438</v>
      </c>
      <c r="D38" s="65"/>
    </row>
    <row r="39" spans="1:4" ht="19.5" customHeight="1">
      <c r="A39" s="103"/>
      <c r="B39" s="65"/>
      <c r="C39" s="87" t="s">
        <v>1439</v>
      </c>
      <c r="D39" s="65"/>
    </row>
    <row r="40" spans="1:4" ht="19.5" customHeight="1">
      <c r="A40" s="65"/>
      <c r="B40" s="65"/>
      <c r="C40" s="62" t="s">
        <v>1347</v>
      </c>
      <c r="D40" s="63">
        <f>SUM(D41:D44)</f>
        <v>0</v>
      </c>
    </row>
    <row r="41" spans="1:4" ht="19.5" customHeight="1">
      <c r="A41" s="65"/>
      <c r="B41" s="65"/>
      <c r="C41" s="87" t="s">
        <v>1440</v>
      </c>
      <c r="D41" s="65"/>
    </row>
    <row r="42" spans="1:4" ht="19.5" customHeight="1">
      <c r="A42" s="65"/>
      <c r="B42" s="65"/>
      <c r="C42" s="87" t="s">
        <v>1441</v>
      </c>
      <c r="D42" s="65"/>
    </row>
    <row r="43" spans="1:4" ht="19.5" customHeight="1">
      <c r="A43" s="101"/>
      <c r="B43" s="65"/>
      <c r="C43" s="87" t="s">
        <v>1442</v>
      </c>
      <c r="D43" s="65"/>
    </row>
    <row r="44" spans="1:4" ht="19.5" customHeight="1">
      <c r="A44" s="101"/>
      <c r="B44" s="65"/>
      <c r="C44" s="87" t="s">
        <v>1443</v>
      </c>
      <c r="D44" s="65"/>
    </row>
    <row r="45" spans="1:4" ht="19.5" customHeight="1">
      <c r="A45" s="101"/>
      <c r="B45" s="65"/>
      <c r="C45" s="99" t="s">
        <v>1349</v>
      </c>
      <c r="D45" s="75">
        <f>SUM(D46,D60,D64,D65,D71,D75,D79,D83,D89,D92)</f>
        <v>30397</v>
      </c>
    </row>
    <row r="46" spans="1:4" s="90" customFormat="1" ht="19.5" customHeight="1">
      <c r="A46" s="101"/>
      <c r="B46" s="65"/>
      <c r="C46" s="62" t="s">
        <v>1351</v>
      </c>
      <c r="D46" s="63">
        <f>SUM(D47:D59)</f>
        <v>29897</v>
      </c>
    </row>
    <row r="47" spans="1:4" ht="19.5" customHeight="1">
      <c r="A47" s="101"/>
      <c r="B47" s="65"/>
      <c r="C47" s="67" t="s">
        <v>1444</v>
      </c>
      <c r="D47" s="65">
        <v>20247</v>
      </c>
    </row>
    <row r="48" spans="1:4" ht="19.5" customHeight="1">
      <c r="A48" s="101"/>
      <c r="B48" s="65"/>
      <c r="C48" s="67" t="s">
        <v>1445</v>
      </c>
      <c r="D48" s="65"/>
    </row>
    <row r="49" spans="1:4" ht="19.5" customHeight="1">
      <c r="A49" s="101"/>
      <c r="B49" s="65"/>
      <c r="C49" s="67" t="s">
        <v>1446</v>
      </c>
      <c r="D49" s="65">
        <v>2000</v>
      </c>
    </row>
    <row r="50" spans="1:4" ht="19.5" customHeight="1">
      <c r="A50" s="101"/>
      <c r="B50" s="65"/>
      <c r="C50" s="67" t="s">
        <v>1447</v>
      </c>
      <c r="D50" s="65"/>
    </row>
    <row r="51" spans="1:4" ht="19.5" customHeight="1">
      <c r="A51" s="101"/>
      <c r="B51" s="65"/>
      <c r="C51" s="67" t="s">
        <v>1448</v>
      </c>
      <c r="D51" s="65">
        <v>1500</v>
      </c>
    </row>
    <row r="52" spans="1:4" ht="19.5" customHeight="1">
      <c r="A52" s="101"/>
      <c r="B52" s="65"/>
      <c r="C52" s="67" t="s">
        <v>1449</v>
      </c>
      <c r="D52" s="65">
        <v>300</v>
      </c>
    </row>
    <row r="53" spans="1:4" ht="19.5" customHeight="1">
      <c r="A53" s="101"/>
      <c r="B53" s="65"/>
      <c r="C53" s="67" t="s">
        <v>1450</v>
      </c>
      <c r="D53" s="65"/>
    </row>
    <row r="54" spans="1:4" ht="19.5" customHeight="1">
      <c r="A54" s="101"/>
      <c r="B54" s="65"/>
      <c r="C54" s="67" t="s">
        <v>1451</v>
      </c>
      <c r="D54" s="65"/>
    </row>
    <row r="55" spans="1:4" ht="19.5" customHeight="1">
      <c r="A55" s="87"/>
      <c r="B55" s="65"/>
      <c r="C55" s="67" t="s">
        <v>1452</v>
      </c>
      <c r="D55" s="65">
        <v>2000</v>
      </c>
    </row>
    <row r="56" spans="1:4" ht="19.5" customHeight="1">
      <c r="A56" s="87"/>
      <c r="B56" s="65"/>
      <c r="C56" s="67" t="s">
        <v>1453</v>
      </c>
      <c r="D56" s="65"/>
    </row>
    <row r="57" spans="1:4" ht="19.5" customHeight="1">
      <c r="A57" s="87"/>
      <c r="B57" s="65"/>
      <c r="C57" s="67" t="s">
        <v>1454</v>
      </c>
      <c r="D57" s="65">
        <v>350</v>
      </c>
    </row>
    <row r="58" spans="1:4" ht="19.5" customHeight="1">
      <c r="A58" s="87"/>
      <c r="B58" s="65"/>
      <c r="C58" s="67" t="s">
        <v>1455</v>
      </c>
      <c r="D58" s="65">
        <v>3000</v>
      </c>
    </row>
    <row r="59" spans="1:4" ht="19.5" customHeight="1">
      <c r="A59" s="87"/>
      <c r="B59" s="65"/>
      <c r="C59" s="67" t="s">
        <v>1456</v>
      </c>
      <c r="D59" s="65">
        <v>500</v>
      </c>
    </row>
    <row r="60" spans="1:4" ht="19.5" customHeight="1">
      <c r="A60" s="87"/>
      <c r="B60" s="65"/>
      <c r="C60" s="62" t="s">
        <v>1353</v>
      </c>
      <c r="D60" s="63">
        <f>SUM(D61:D63)</f>
        <v>400</v>
      </c>
    </row>
    <row r="61" spans="1:4" ht="19.5" customHeight="1">
      <c r="A61" s="87"/>
      <c r="B61" s="65"/>
      <c r="C61" s="67" t="s">
        <v>1444</v>
      </c>
      <c r="D61" s="65">
        <v>400</v>
      </c>
    </row>
    <row r="62" spans="1:4" ht="19.5" customHeight="1">
      <c r="A62" s="87"/>
      <c r="B62" s="65"/>
      <c r="C62" s="67" t="s">
        <v>1445</v>
      </c>
      <c r="D62" s="65"/>
    </row>
    <row r="63" spans="1:4" ht="19.5" customHeight="1">
      <c r="A63" s="87"/>
      <c r="B63" s="65"/>
      <c r="C63" s="67" t="s">
        <v>1457</v>
      </c>
      <c r="D63" s="65"/>
    </row>
    <row r="64" spans="1:4" ht="19.5" customHeight="1">
      <c r="A64" s="87"/>
      <c r="B64" s="65"/>
      <c r="C64" s="62" t="s">
        <v>1355</v>
      </c>
      <c r="D64" s="63">
        <v>100</v>
      </c>
    </row>
    <row r="65" spans="1:4" ht="19.5" customHeight="1">
      <c r="A65" s="87"/>
      <c r="B65" s="65"/>
      <c r="C65" s="62" t="s">
        <v>1357</v>
      </c>
      <c r="D65" s="63">
        <f>SUM(D66:D70)</f>
        <v>0</v>
      </c>
    </row>
    <row r="66" spans="1:4" ht="19.5" customHeight="1">
      <c r="A66" s="87"/>
      <c r="B66" s="65"/>
      <c r="C66" s="67" t="s">
        <v>1458</v>
      </c>
      <c r="D66" s="65"/>
    </row>
    <row r="67" spans="1:4" ht="19.5" customHeight="1">
      <c r="A67" s="87"/>
      <c r="B67" s="104"/>
      <c r="C67" s="67" t="s">
        <v>1459</v>
      </c>
      <c r="D67" s="65"/>
    </row>
    <row r="68" spans="1:4" ht="19.5" customHeight="1">
      <c r="A68" s="87"/>
      <c r="B68" s="65"/>
      <c r="C68" s="67" t="s">
        <v>1460</v>
      </c>
      <c r="D68" s="65"/>
    </row>
    <row r="69" spans="1:4" ht="19.5" customHeight="1">
      <c r="A69" s="87"/>
      <c r="B69" s="65"/>
      <c r="C69" s="67" t="s">
        <v>1461</v>
      </c>
      <c r="D69" s="65"/>
    </row>
    <row r="70" spans="1:4" ht="19.5" customHeight="1">
      <c r="A70" s="87"/>
      <c r="B70" s="65"/>
      <c r="C70" s="67" t="s">
        <v>1462</v>
      </c>
      <c r="D70" s="65"/>
    </row>
    <row r="71" spans="1:4" ht="19.5" customHeight="1">
      <c r="A71" s="87"/>
      <c r="B71" s="65"/>
      <c r="C71" s="62" t="s">
        <v>1463</v>
      </c>
      <c r="D71" s="63">
        <f>SUM(D72:D74)</f>
        <v>0</v>
      </c>
    </row>
    <row r="72" spans="1:4" ht="19.5" customHeight="1">
      <c r="A72" s="87"/>
      <c r="B72" s="65"/>
      <c r="C72" s="87" t="s">
        <v>1464</v>
      </c>
      <c r="D72" s="65"/>
    </row>
    <row r="73" spans="1:4" ht="19.5" customHeight="1">
      <c r="A73" s="87"/>
      <c r="B73" s="65"/>
      <c r="C73" s="87" t="s">
        <v>1465</v>
      </c>
      <c r="D73" s="65"/>
    </row>
    <row r="74" spans="1:4" ht="19.5" customHeight="1">
      <c r="A74" s="87"/>
      <c r="B74" s="65"/>
      <c r="C74" s="87" t="s">
        <v>1466</v>
      </c>
      <c r="D74" s="65"/>
    </row>
    <row r="75" spans="1:4" ht="19.5" customHeight="1">
      <c r="A75" s="87"/>
      <c r="B75" s="65"/>
      <c r="C75" s="62" t="s">
        <v>1360</v>
      </c>
      <c r="D75" s="63">
        <f>SUM(D76:D78)</f>
        <v>0</v>
      </c>
    </row>
    <row r="76" spans="1:4" ht="19.5" customHeight="1">
      <c r="A76" s="87"/>
      <c r="B76" s="65"/>
      <c r="C76" s="68" t="s">
        <v>1444</v>
      </c>
      <c r="D76" s="65"/>
    </row>
    <row r="77" spans="1:4" ht="19.5" customHeight="1">
      <c r="A77" s="87"/>
      <c r="B77" s="65"/>
      <c r="C77" s="68" t="s">
        <v>1445</v>
      </c>
      <c r="D77" s="65"/>
    </row>
    <row r="78" spans="1:4" ht="19.5" customHeight="1">
      <c r="A78" s="87"/>
      <c r="B78" s="65"/>
      <c r="C78" s="68" t="s">
        <v>1467</v>
      </c>
      <c r="D78" s="65"/>
    </row>
    <row r="79" spans="1:4" ht="19.5" customHeight="1">
      <c r="A79" s="87"/>
      <c r="B79" s="65"/>
      <c r="C79" s="62" t="s">
        <v>1361</v>
      </c>
      <c r="D79" s="63">
        <f>SUM(D80:D82)</f>
        <v>0</v>
      </c>
    </row>
    <row r="80" spans="1:4" ht="19.5" customHeight="1">
      <c r="A80" s="87"/>
      <c r="B80" s="65"/>
      <c r="C80" s="68" t="s">
        <v>1444</v>
      </c>
      <c r="D80" s="65"/>
    </row>
    <row r="81" spans="1:4" ht="19.5" customHeight="1">
      <c r="A81" s="87"/>
      <c r="B81" s="65"/>
      <c r="C81" s="68" t="s">
        <v>1445</v>
      </c>
      <c r="D81" s="65"/>
    </row>
    <row r="82" spans="1:4" ht="19.5" customHeight="1">
      <c r="A82" s="87"/>
      <c r="B82" s="65"/>
      <c r="C82" s="68" t="s">
        <v>1468</v>
      </c>
      <c r="D82" s="65"/>
    </row>
    <row r="83" spans="1:4" ht="19.5" customHeight="1">
      <c r="A83" s="87"/>
      <c r="B83" s="65"/>
      <c r="C83" s="62" t="s">
        <v>1362</v>
      </c>
      <c r="D83" s="63">
        <f>SUM(D84:D88)</f>
        <v>0</v>
      </c>
    </row>
    <row r="84" spans="1:4" ht="19.5" customHeight="1">
      <c r="A84" s="87"/>
      <c r="B84" s="65"/>
      <c r="C84" s="68" t="s">
        <v>1458</v>
      </c>
      <c r="D84" s="65"/>
    </row>
    <row r="85" spans="1:4" ht="19.5" customHeight="1">
      <c r="A85" s="87"/>
      <c r="B85" s="65"/>
      <c r="C85" s="68" t="s">
        <v>1459</v>
      </c>
      <c r="D85" s="65"/>
    </row>
    <row r="86" spans="1:4" ht="19.5" customHeight="1">
      <c r="A86" s="87"/>
      <c r="B86" s="65"/>
      <c r="C86" s="68" t="s">
        <v>1460</v>
      </c>
      <c r="D86" s="65"/>
    </row>
    <row r="87" spans="1:4" ht="19.5" customHeight="1">
      <c r="A87" s="87"/>
      <c r="B87" s="65"/>
      <c r="C87" s="68" t="s">
        <v>1461</v>
      </c>
      <c r="D87" s="65"/>
    </row>
    <row r="88" spans="1:4" ht="19.5" customHeight="1">
      <c r="A88" s="87"/>
      <c r="B88" s="65"/>
      <c r="C88" s="68" t="s">
        <v>1469</v>
      </c>
      <c r="D88" s="65"/>
    </row>
    <row r="89" spans="1:4" ht="19.5" customHeight="1">
      <c r="A89" s="87"/>
      <c r="B89" s="65"/>
      <c r="C89" s="62" t="s">
        <v>1363</v>
      </c>
      <c r="D89" s="63">
        <f>SUM(D90:D91)</f>
        <v>0</v>
      </c>
    </row>
    <row r="90" spans="1:4" ht="19.5" customHeight="1">
      <c r="A90" s="87"/>
      <c r="B90" s="65"/>
      <c r="C90" s="68" t="s">
        <v>1464</v>
      </c>
      <c r="D90" s="65"/>
    </row>
    <row r="91" spans="1:4" ht="19.5" customHeight="1">
      <c r="A91" s="87"/>
      <c r="B91" s="65"/>
      <c r="C91" s="68" t="s">
        <v>1470</v>
      </c>
      <c r="D91" s="65"/>
    </row>
    <row r="92" spans="1:4" ht="19.5" customHeight="1">
      <c r="A92" s="87"/>
      <c r="B92" s="65"/>
      <c r="C92" s="105" t="s">
        <v>1364</v>
      </c>
      <c r="D92" s="63">
        <f>SUM(D93:D100)</f>
        <v>0</v>
      </c>
    </row>
    <row r="93" spans="1:4" ht="19.5" customHeight="1">
      <c r="A93" s="87"/>
      <c r="B93" s="65"/>
      <c r="C93" s="68" t="s">
        <v>1444</v>
      </c>
      <c r="D93" s="65"/>
    </row>
    <row r="94" spans="1:4" ht="19.5" customHeight="1">
      <c r="A94" s="87"/>
      <c r="B94" s="65"/>
      <c r="C94" s="68" t="s">
        <v>1445</v>
      </c>
      <c r="D94" s="65"/>
    </row>
    <row r="95" spans="1:4" ht="19.5" customHeight="1">
      <c r="A95" s="87"/>
      <c r="B95" s="65"/>
      <c r="C95" s="68" t="s">
        <v>1446</v>
      </c>
      <c r="D95" s="65"/>
    </row>
    <row r="96" spans="1:4" ht="19.5" customHeight="1">
      <c r="A96" s="87"/>
      <c r="B96" s="65"/>
      <c r="C96" s="68" t="s">
        <v>1447</v>
      </c>
      <c r="D96" s="65"/>
    </row>
    <row r="97" spans="1:4" ht="19.5" customHeight="1">
      <c r="A97" s="87"/>
      <c r="B97" s="65"/>
      <c r="C97" s="68" t="s">
        <v>1450</v>
      </c>
      <c r="D97" s="65"/>
    </row>
    <row r="98" spans="1:4" ht="19.5" customHeight="1">
      <c r="A98" s="87"/>
      <c r="B98" s="65"/>
      <c r="C98" s="68" t="s">
        <v>1452</v>
      </c>
      <c r="D98" s="65"/>
    </row>
    <row r="99" spans="1:4" ht="19.5" customHeight="1">
      <c r="A99" s="87"/>
      <c r="B99" s="65"/>
      <c r="C99" s="68" t="s">
        <v>1453</v>
      </c>
      <c r="D99" s="65"/>
    </row>
    <row r="100" spans="1:4" ht="19.5" customHeight="1">
      <c r="A100" s="87"/>
      <c r="B100" s="65"/>
      <c r="C100" s="68" t="s">
        <v>1471</v>
      </c>
      <c r="D100" s="65"/>
    </row>
    <row r="101" spans="1:4" ht="19.5" customHeight="1">
      <c r="A101" s="87"/>
      <c r="B101" s="65"/>
      <c r="C101" s="99" t="s">
        <v>1365</v>
      </c>
      <c r="D101" s="75">
        <f>SUM(D102,D107,D112)</f>
        <v>0</v>
      </c>
    </row>
    <row r="102" spans="1:4" ht="19.5" customHeight="1">
      <c r="A102" s="87"/>
      <c r="B102" s="65"/>
      <c r="C102" s="106" t="s">
        <v>1366</v>
      </c>
      <c r="D102" s="63">
        <f>SUM(D103:D106)</f>
        <v>0</v>
      </c>
    </row>
    <row r="103" spans="1:4" ht="19.5" customHeight="1">
      <c r="A103" s="87"/>
      <c r="B103" s="65"/>
      <c r="C103" s="67" t="s">
        <v>1427</v>
      </c>
      <c r="D103" s="65"/>
    </row>
    <row r="104" spans="1:4" ht="19.5" customHeight="1">
      <c r="A104" s="87"/>
      <c r="B104" s="65"/>
      <c r="C104" s="67" t="s">
        <v>1472</v>
      </c>
      <c r="D104" s="65"/>
    </row>
    <row r="105" spans="1:4" ht="19.5" customHeight="1">
      <c r="A105" s="87"/>
      <c r="B105" s="65"/>
      <c r="C105" s="67" t="s">
        <v>1473</v>
      </c>
      <c r="D105" s="65"/>
    </row>
    <row r="106" spans="1:4" ht="19.5" customHeight="1">
      <c r="A106" s="87"/>
      <c r="B106" s="65"/>
      <c r="C106" s="67" t="s">
        <v>1474</v>
      </c>
      <c r="D106" s="65"/>
    </row>
    <row r="107" spans="1:4" ht="19.5" customHeight="1">
      <c r="A107" s="87"/>
      <c r="B107" s="65"/>
      <c r="C107" s="106" t="s">
        <v>1367</v>
      </c>
      <c r="D107" s="63">
        <f>SUM(D108:D111)</f>
        <v>0</v>
      </c>
    </row>
    <row r="108" spans="1:4" ht="19.5" customHeight="1">
      <c r="A108" s="87"/>
      <c r="B108" s="65"/>
      <c r="C108" s="67" t="s">
        <v>1427</v>
      </c>
      <c r="D108" s="65"/>
    </row>
    <row r="109" spans="1:4" ht="19.5" customHeight="1">
      <c r="A109" s="87"/>
      <c r="B109" s="65"/>
      <c r="C109" s="67" t="s">
        <v>1472</v>
      </c>
      <c r="D109" s="65"/>
    </row>
    <row r="110" spans="1:4" ht="19.5" customHeight="1">
      <c r="A110" s="87"/>
      <c r="B110" s="65"/>
      <c r="C110" s="67" t="s">
        <v>1475</v>
      </c>
      <c r="D110" s="65"/>
    </row>
    <row r="111" spans="1:4" ht="19.5" customHeight="1">
      <c r="A111" s="87"/>
      <c r="B111" s="65"/>
      <c r="C111" s="67" t="s">
        <v>1476</v>
      </c>
      <c r="D111" s="65"/>
    </row>
    <row r="112" spans="1:4" ht="19.5" customHeight="1">
      <c r="A112" s="87"/>
      <c r="B112" s="65"/>
      <c r="C112" s="106" t="s">
        <v>1368</v>
      </c>
      <c r="D112" s="63">
        <f>SUM(D113:D116)</f>
        <v>0</v>
      </c>
    </row>
    <row r="113" spans="1:4" ht="19.5" customHeight="1">
      <c r="A113" s="87"/>
      <c r="B113" s="65"/>
      <c r="C113" s="67" t="s">
        <v>706</v>
      </c>
      <c r="D113" s="65"/>
    </row>
    <row r="114" spans="1:4" ht="19.5" customHeight="1">
      <c r="A114" s="87"/>
      <c r="B114" s="65"/>
      <c r="C114" s="67" t="s">
        <v>1477</v>
      </c>
      <c r="D114" s="65"/>
    </row>
    <row r="115" spans="1:4" ht="19.5" customHeight="1">
      <c r="A115" s="87"/>
      <c r="B115" s="65"/>
      <c r="C115" s="67" t="s">
        <v>1478</v>
      </c>
      <c r="D115" s="65"/>
    </row>
    <row r="116" spans="1:4" ht="19.5" customHeight="1">
      <c r="A116" s="87"/>
      <c r="B116" s="65"/>
      <c r="C116" s="67" t="s">
        <v>1479</v>
      </c>
      <c r="D116" s="65"/>
    </row>
    <row r="117" spans="1:4" ht="19.5" customHeight="1">
      <c r="A117" s="87"/>
      <c r="B117" s="65"/>
      <c r="C117" s="107" t="s">
        <v>1371</v>
      </c>
      <c r="D117" s="75">
        <f>SUM(D118,D123,D128,D133,D142,D149,D158,D161,D164,D165)</f>
        <v>0</v>
      </c>
    </row>
    <row r="118" spans="1:4" ht="19.5" customHeight="1">
      <c r="A118" s="87"/>
      <c r="B118" s="65"/>
      <c r="C118" s="106" t="s">
        <v>1372</v>
      </c>
      <c r="D118" s="63">
        <f>SUM(D119:D122)</f>
        <v>0</v>
      </c>
    </row>
    <row r="119" spans="1:4" ht="19.5" customHeight="1">
      <c r="A119" s="87"/>
      <c r="B119" s="65"/>
      <c r="C119" s="67" t="s">
        <v>739</v>
      </c>
      <c r="D119" s="65"/>
    </row>
    <row r="120" spans="1:4" ht="19.5" customHeight="1">
      <c r="A120" s="87"/>
      <c r="B120" s="65"/>
      <c r="C120" s="67" t="s">
        <v>740</v>
      </c>
      <c r="D120" s="65"/>
    </row>
    <row r="121" spans="1:4" ht="19.5" customHeight="1">
      <c r="A121" s="87"/>
      <c r="B121" s="65"/>
      <c r="C121" s="67" t="s">
        <v>1480</v>
      </c>
      <c r="D121" s="65"/>
    </row>
    <row r="122" spans="1:4" ht="19.5" customHeight="1">
      <c r="A122" s="87"/>
      <c r="B122" s="65"/>
      <c r="C122" s="67" t="s">
        <v>1481</v>
      </c>
      <c r="D122" s="65"/>
    </row>
    <row r="123" spans="1:4" ht="19.5" customHeight="1">
      <c r="A123" s="87"/>
      <c r="B123" s="65"/>
      <c r="C123" s="106" t="s">
        <v>1373</v>
      </c>
      <c r="D123" s="63">
        <f>SUM(D124:D127)</f>
        <v>0</v>
      </c>
    </row>
    <row r="124" spans="1:4" ht="19.5" customHeight="1">
      <c r="A124" s="87"/>
      <c r="B124" s="65"/>
      <c r="C124" s="67" t="s">
        <v>1480</v>
      </c>
      <c r="D124" s="65"/>
    </row>
    <row r="125" spans="1:4" ht="19.5" customHeight="1">
      <c r="A125" s="87"/>
      <c r="B125" s="65"/>
      <c r="C125" s="67" t="s">
        <v>1482</v>
      </c>
      <c r="D125" s="65"/>
    </row>
    <row r="126" spans="1:4" ht="19.5" customHeight="1">
      <c r="A126" s="87"/>
      <c r="B126" s="65"/>
      <c r="C126" s="67" t="s">
        <v>1483</v>
      </c>
      <c r="D126" s="65"/>
    </row>
    <row r="127" spans="1:4" ht="19.5" customHeight="1">
      <c r="A127" s="87"/>
      <c r="B127" s="65"/>
      <c r="C127" s="67" t="s">
        <v>1484</v>
      </c>
      <c r="D127" s="65"/>
    </row>
    <row r="128" spans="1:4" ht="19.5" customHeight="1">
      <c r="A128" s="87"/>
      <c r="B128" s="65"/>
      <c r="C128" s="106" t="s">
        <v>1374</v>
      </c>
      <c r="D128" s="63">
        <f>SUM(D129:D132)</f>
        <v>0</v>
      </c>
    </row>
    <row r="129" spans="1:4" ht="19.5" customHeight="1">
      <c r="A129" s="87"/>
      <c r="B129" s="65"/>
      <c r="C129" s="67" t="s">
        <v>746</v>
      </c>
      <c r="D129" s="65"/>
    </row>
    <row r="130" spans="1:4" ht="19.5" customHeight="1">
      <c r="A130" s="87"/>
      <c r="B130" s="65"/>
      <c r="C130" s="67" t="s">
        <v>1485</v>
      </c>
      <c r="D130" s="65"/>
    </row>
    <row r="131" spans="1:4" ht="19.5" customHeight="1">
      <c r="A131" s="87"/>
      <c r="B131" s="65"/>
      <c r="C131" s="67" t="s">
        <v>1486</v>
      </c>
      <c r="D131" s="65"/>
    </row>
    <row r="132" spans="1:4" ht="19.5" customHeight="1">
      <c r="A132" s="87"/>
      <c r="B132" s="65"/>
      <c r="C132" s="67" t="s">
        <v>1487</v>
      </c>
      <c r="D132" s="65"/>
    </row>
    <row r="133" spans="1:4" ht="19.5" customHeight="1">
      <c r="A133" s="87"/>
      <c r="B133" s="65"/>
      <c r="C133" s="106" t="s">
        <v>1375</v>
      </c>
      <c r="D133" s="63">
        <f>SUM(D134:D141)</f>
        <v>0</v>
      </c>
    </row>
    <row r="134" spans="1:4" ht="19.5" customHeight="1">
      <c r="A134" s="87"/>
      <c r="B134" s="65"/>
      <c r="C134" s="67" t="s">
        <v>1488</v>
      </c>
      <c r="D134" s="65"/>
    </row>
    <row r="135" spans="1:4" ht="19.5" customHeight="1">
      <c r="A135" s="87"/>
      <c r="B135" s="65"/>
      <c r="C135" s="67" t="s">
        <v>1489</v>
      </c>
      <c r="D135" s="65"/>
    </row>
    <row r="136" spans="1:4" ht="19.5" customHeight="1">
      <c r="A136" s="87"/>
      <c r="B136" s="65"/>
      <c r="C136" s="67" t="s">
        <v>1490</v>
      </c>
      <c r="D136" s="65"/>
    </row>
    <row r="137" spans="1:4" ht="19.5" customHeight="1">
      <c r="A137" s="87"/>
      <c r="B137" s="65"/>
      <c r="C137" s="67" t="s">
        <v>1491</v>
      </c>
      <c r="D137" s="65"/>
    </row>
    <row r="138" spans="1:4" ht="19.5" customHeight="1">
      <c r="A138" s="87"/>
      <c r="B138" s="65"/>
      <c r="C138" s="67" t="s">
        <v>1492</v>
      </c>
      <c r="D138" s="65"/>
    </row>
    <row r="139" spans="1:4" ht="19.5" customHeight="1">
      <c r="A139" s="87"/>
      <c r="B139" s="65"/>
      <c r="C139" s="67" t="s">
        <v>1493</v>
      </c>
      <c r="D139" s="65"/>
    </row>
    <row r="140" spans="1:4" ht="19.5" customHeight="1">
      <c r="A140" s="87"/>
      <c r="B140" s="65"/>
      <c r="C140" s="67" t="s">
        <v>1494</v>
      </c>
      <c r="D140" s="65"/>
    </row>
    <row r="141" spans="1:4" ht="19.5" customHeight="1">
      <c r="A141" s="87"/>
      <c r="B141" s="65"/>
      <c r="C141" s="67" t="s">
        <v>1495</v>
      </c>
      <c r="D141" s="65"/>
    </row>
    <row r="142" spans="1:4" ht="19.5" customHeight="1">
      <c r="A142" s="87"/>
      <c r="B142" s="65"/>
      <c r="C142" s="106" t="s">
        <v>1376</v>
      </c>
      <c r="D142" s="63">
        <f>SUM(D143:D148)</f>
        <v>0</v>
      </c>
    </row>
    <row r="143" spans="1:4" ht="19.5" customHeight="1">
      <c r="A143" s="87"/>
      <c r="B143" s="65"/>
      <c r="C143" s="67" t="s">
        <v>1496</v>
      </c>
      <c r="D143" s="65"/>
    </row>
    <row r="144" spans="1:4" ht="19.5" customHeight="1">
      <c r="A144" s="87"/>
      <c r="B144" s="65"/>
      <c r="C144" s="67" t="s">
        <v>1497</v>
      </c>
      <c r="D144" s="65"/>
    </row>
    <row r="145" spans="1:4" ht="19.5" customHeight="1">
      <c r="A145" s="87"/>
      <c r="B145" s="65"/>
      <c r="C145" s="67" t="s">
        <v>1498</v>
      </c>
      <c r="D145" s="65"/>
    </row>
    <row r="146" spans="1:4" ht="19.5" customHeight="1">
      <c r="A146" s="87"/>
      <c r="B146" s="65"/>
      <c r="C146" s="67" t="s">
        <v>1499</v>
      </c>
      <c r="D146" s="65"/>
    </row>
    <row r="147" spans="1:4" ht="19.5" customHeight="1">
      <c r="A147" s="87"/>
      <c r="B147" s="65"/>
      <c r="C147" s="67" t="s">
        <v>1500</v>
      </c>
      <c r="D147" s="65"/>
    </row>
    <row r="148" spans="1:4" ht="19.5" customHeight="1">
      <c r="A148" s="87"/>
      <c r="B148" s="65"/>
      <c r="C148" s="67" t="s">
        <v>1501</v>
      </c>
      <c r="D148" s="65"/>
    </row>
    <row r="149" spans="1:4" ht="19.5" customHeight="1">
      <c r="A149" s="87"/>
      <c r="B149" s="65"/>
      <c r="C149" s="106" t="s">
        <v>1377</v>
      </c>
      <c r="D149" s="63">
        <f>SUM(D150:D157)</f>
        <v>0</v>
      </c>
    </row>
    <row r="150" spans="1:4" ht="19.5" customHeight="1">
      <c r="A150" s="87"/>
      <c r="B150" s="65"/>
      <c r="C150" s="67" t="s">
        <v>1502</v>
      </c>
      <c r="D150" s="65"/>
    </row>
    <row r="151" spans="1:4" ht="19.5" customHeight="1">
      <c r="A151" s="87"/>
      <c r="B151" s="65"/>
      <c r="C151" s="67" t="s">
        <v>767</v>
      </c>
      <c r="D151" s="65"/>
    </row>
    <row r="152" spans="1:4" ht="19.5" customHeight="1">
      <c r="A152" s="87"/>
      <c r="B152" s="65"/>
      <c r="C152" s="67" t="s">
        <v>1503</v>
      </c>
      <c r="D152" s="65"/>
    </row>
    <row r="153" spans="1:4" ht="19.5" customHeight="1">
      <c r="A153" s="87"/>
      <c r="B153" s="65"/>
      <c r="C153" s="67" t="s">
        <v>1504</v>
      </c>
      <c r="D153" s="65"/>
    </row>
    <row r="154" spans="1:4" ht="19.5" customHeight="1">
      <c r="A154" s="87"/>
      <c r="B154" s="65"/>
      <c r="C154" s="67" t="s">
        <v>1505</v>
      </c>
      <c r="D154" s="65"/>
    </row>
    <row r="155" spans="1:4" ht="19.5" customHeight="1">
      <c r="A155" s="87"/>
      <c r="B155" s="65"/>
      <c r="C155" s="67" t="s">
        <v>1506</v>
      </c>
      <c r="D155" s="65"/>
    </row>
    <row r="156" spans="1:4" ht="19.5" customHeight="1">
      <c r="A156" s="87"/>
      <c r="B156" s="65"/>
      <c r="C156" s="67" t="s">
        <v>1507</v>
      </c>
      <c r="D156" s="65"/>
    </row>
    <row r="157" spans="1:4" ht="19.5" customHeight="1">
      <c r="A157" s="87"/>
      <c r="B157" s="65"/>
      <c r="C157" s="67" t="s">
        <v>1508</v>
      </c>
      <c r="D157" s="65"/>
    </row>
    <row r="158" spans="1:4" ht="19.5" customHeight="1">
      <c r="A158" s="87"/>
      <c r="B158" s="65"/>
      <c r="C158" s="106" t="s">
        <v>1378</v>
      </c>
      <c r="D158" s="63">
        <f>SUM(D159:D160)</f>
        <v>0</v>
      </c>
    </row>
    <row r="159" spans="1:4" ht="19.5" customHeight="1">
      <c r="A159" s="87"/>
      <c r="B159" s="65"/>
      <c r="C159" s="68" t="s">
        <v>739</v>
      </c>
      <c r="D159" s="65"/>
    </row>
    <row r="160" spans="1:4" ht="19.5" customHeight="1">
      <c r="A160" s="87"/>
      <c r="B160" s="65"/>
      <c r="C160" s="68" t="s">
        <v>1509</v>
      </c>
      <c r="D160" s="65"/>
    </row>
    <row r="161" spans="1:4" ht="19.5" customHeight="1">
      <c r="A161" s="87"/>
      <c r="B161" s="65"/>
      <c r="C161" s="106" t="s">
        <v>1379</v>
      </c>
      <c r="D161" s="63">
        <f>SUM(D162:D163)</f>
        <v>0</v>
      </c>
    </row>
    <row r="162" spans="1:4" ht="19.5" customHeight="1">
      <c r="A162" s="87"/>
      <c r="B162" s="65"/>
      <c r="C162" s="68" t="s">
        <v>739</v>
      </c>
      <c r="D162" s="65"/>
    </row>
    <row r="163" spans="1:4" ht="19.5" customHeight="1">
      <c r="A163" s="87"/>
      <c r="B163" s="65"/>
      <c r="C163" s="68" t="s">
        <v>1510</v>
      </c>
      <c r="D163" s="65"/>
    </row>
    <row r="164" spans="1:4" ht="19.5" customHeight="1">
      <c r="A164" s="87"/>
      <c r="B164" s="65"/>
      <c r="C164" s="106" t="s">
        <v>1380</v>
      </c>
      <c r="D164" s="63"/>
    </row>
    <row r="165" spans="1:4" ht="19.5" customHeight="1">
      <c r="A165" s="87"/>
      <c r="B165" s="65"/>
      <c r="C165" s="106" t="s">
        <v>1381</v>
      </c>
      <c r="D165" s="63">
        <f>SUM(D166:D168)</f>
        <v>0</v>
      </c>
    </row>
    <row r="166" spans="1:4" ht="19.5" customHeight="1">
      <c r="A166" s="87"/>
      <c r="B166" s="65"/>
      <c r="C166" s="68" t="s">
        <v>746</v>
      </c>
      <c r="D166" s="65"/>
    </row>
    <row r="167" spans="1:4" ht="19.5" customHeight="1">
      <c r="A167" s="87"/>
      <c r="B167" s="65"/>
      <c r="C167" s="68" t="s">
        <v>1486</v>
      </c>
      <c r="D167" s="65"/>
    </row>
    <row r="168" spans="1:4" ht="19.5" customHeight="1">
      <c r="A168" s="87"/>
      <c r="B168" s="65"/>
      <c r="C168" s="68" t="s">
        <v>1511</v>
      </c>
      <c r="D168" s="65"/>
    </row>
    <row r="169" spans="1:4" ht="19.5" customHeight="1">
      <c r="A169" s="87"/>
      <c r="B169" s="65"/>
      <c r="C169" s="107" t="s">
        <v>1382</v>
      </c>
      <c r="D169" s="75">
        <f>D170</f>
        <v>0</v>
      </c>
    </row>
    <row r="170" spans="1:4" ht="19.5" customHeight="1">
      <c r="A170" s="87"/>
      <c r="B170" s="65"/>
      <c r="C170" s="106" t="s">
        <v>1383</v>
      </c>
      <c r="D170" s="63">
        <f>D171+D172</f>
        <v>0</v>
      </c>
    </row>
    <row r="171" spans="1:4" ht="19.5" customHeight="1">
      <c r="A171" s="87"/>
      <c r="B171" s="65"/>
      <c r="C171" s="67" t="s">
        <v>1512</v>
      </c>
      <c r="D171" s="65"/>
    </row>
    <row r="172" spans="1:4" ht="19.5" customHeight="1">
      <c r="A172" s="87"/>
      <c r="B172" s="65"/>
      <c r="C172" s="67" t="s">
        <v>1513</v>
      </c>
      <c r="D172" s="65"/>
    </row>
    <row r="173" spans="1:4" ht="19.5" customHeight="1">
      <c r="A173" s="87"/>
      <c r="B173" s="65"/>
      <c r="C173" s="107" t="s">
        <v>1384</v>
      </c>
      <c r="D173" s="75">
        <f>SUM(D174,D178,D187)</f>
        <v>0</v>
      </c>
    </row>
    <row r="174" spans="1:4" ht="19.5" customHeight="1">
      <c r="A174" s="87"/>
      <c r="B174" s="65"/>
      <c r="C174" s="106" t="s">
        <v>1385</v>
      </c>
      <c r="D174" s="63">
        <f>SUM(D175:D177)</f>
        <v>0</v>
      </c>
    </row>
    <row r="175" spans="1:4" ht="19.5" customHeight="1">
      <c r="A175" s="87"/>
      <c r="B175" s="65"/>
      <c r="C175" s="67" t="s">
        <v>1514</v>
      </c>
      <c r="D175" s="65"/>
    </row>
    <row r="176" spans="1:4" ht="19.5" customHeight="1">
      <c r="A176" s="87"/>
      <c r="B176" s="65"/>
      <c r="C176" s="67" t="s">
        <v>1515</v>
      </c>
      <c r="D176" s="65"/>
    </row>
    <row r="177" spans="1:4" ht="19.5" customHeight="1">
      <c r="A177" s="87"/>
      <c r="B177" s="65"/>
      <c r="C177" s="108" t="s">
        <v>1516</v>
      </c>
      <c r="D177" s="65"/>
    </row>
    <row r="178" spans="1:4" ht="19.5" customHeight="1">
      <c r="A178" s="87"/>
      <c r="B178" s="65"/>
      <c r="C178" s="106" t="s">
        <v>1386</v>
      </c>
      <c r="D178" s="63">
        <f>SUM(D179:D186)</f>
        <v>0</v>
      </c>
    </row>
    <row r="179" spans="1:4" ht="19.5" customHeight="1">
      <c r="A179" s="87"/>
      <c r="B179" s="65"/>
      <c r="C179" s="67" t="s">
        <v>1517</v>
      </c>
      <c r="D179" s="65"/>
    </row>
    <row r="180" spans="1:4" ht="19.5" customHeight="1">
      <c r="A180" s="87"/>
      <c r="B180" s="65"/>
      <c r="C180" s="67" t="s">
        <v>1518</v>
      </c>
      <c r="D180" s="65"/>
    </row>
    <row r="181" spans="1:4" ht="19.5" customHeight="1">
      <c r="A181" s="87"/>
      <c r="B181" s="65"/>
      <c r="C181" s="67" t="s">
        <v>1519</v>
      </c>
      <c r="D181" s="65"/>
    </row>
    <row r="182" spans="1:4" ht="19.5" customHeight="1">
      <c r="A182" s="87"/>
      <c r="B182" s="65"/>
      <c r="C182" s="67" t="s">
        <v>1520</v>
      </c>
      <c r="D182" s="65"/>
    </row>
    <row r="183" spans="1:4" ht="19.5" customHeight="1">
      <c r="A183" s="87"/>
      <c r="B183" s="65"/>
      <c r="C183" s="67" t="s">
        <v>1521</v>
      </c>
      <c r="D183" s="65"/>
    </row>
    <row r="184" spans="1:4" ht="19.5" customHeight="1">
      <c r="A184" s="87"/>
      <c r="B184" s="65"/>
      <c r="C184" s="67" t="s">
        <v>1522</v>
      </c>
      <c r="D184" s="65"/>
    </row>
    <row r="185" spans="1:4" ht="19.5" customHeight="1">
      <c r="A185" s="87"/>
      <c r="B185" s="65"/>
      <c r="C185" s="67" t="s">
        <v>1523</v>
      </c>
      <c r="D185" s="65"/>
    </row>
    <row r="186" spans="1:4" ht="19.5" customHeight="1">
      <c r="A186" s="87"/>
      <c r="B186" s="103"/>
      <c r="C186" s="67" t="s">
        <v>1524</v>
      </c>
      <c r="D186" s="65"/>
    </row>
    <row r="187" spans="1:4" ht="19.5" customHeight="1">
      <c r="A187" s="87"/>
      <c r="B187" s="103"/>
      <c r="C187" s="106" t="s">
        <v>1387</v>
      </c>
      <c r="D187" s="63">
        <f>SUM(D188:D197)</f>
        <v>0</v>
      </c>
    </row>
    <row r="188" spans="1:4" ht="19.5" customHeight="1">
      <c r="A188" s="87"/>
      <c r="B188" s="103"/>
      <c r="C188" s="67" t="s">
        <v>1525</v>
      </c>
      <c r="D188" s="65"/>
    </row>
    <row r="189" spans="1:4" ht="19.5" customHeight="1">
      <c r="A189" s="87"/>
      <c r="B189" s="103"/>
      <c r="C189" s="67" t="s">
        <v>1526</v>
      </c>
      <c r="D189" s="65"/>
    </row>
    <row r="190" spans="1:4" ht="19.5" customHeight="1">
      <c r="A190" s="87"/>
      <c r="B190" s="103"/>
      <c r="C190" s="67" t="s">
        <v>1527</v>
      </c>
      <c r="D190" s="65"/>
    </row>
    <row r="191" spans="1:4" ht="19.5" customHeight="1">
      <c r="A191" s="87"/>
      <c r="B191" s="103"/>
      <c r="C191" s="67" t="s">
        <v>1528</v>
      </c>
      <c r="D191" s="65"/>
    </row>
    <row r="192" spans="1:4" ht="19.5" customHeight="1">
      <c r="A192" s="87"/>
      <c r="B192" s="103"/>
      <c r="C192" s="67" t="s">
        <v>1529</v>
      </c>
      <c r="D192" s="65"/>
    </row>
    <row r="193" spans="1:4" ht="19.5" customHeight="1">
      <c r="A193" s="87"/>
      <c r="B193" s="103"/>
      <c r="C193" s="67" t="s">
        <v>1530</v>
      </c>
      <c r="D193" s="65"/>
    </row>
    <row r="194" spans="1:4" ht="19.5" customHeight="1">
      <c r="A194" s="87"/>
      <c r="B194" s="103"/>
      <c r="C194" s="67" t="s">
        <v>1531</v>
      </c>
      <c r="D194" s="65"/>
    </row>
    <row r="195" spans="1:4" ht="19.5" customHeight="1">
      <c r="A195" s="87"/>
      <c r="B195" s="103"/>
      <c r="C195" s="67" t="s">
        <v>1532</v>
      </c>
      <c r="D195" s="65"/>
    </row>
    <row r="196" spans="1:4" ht="19.5" customHeight="1">
      <c r="A196" s="87"/>
      <c r="B196" s="103"/>
      <c r="C196" s="67" t="s">
        <v>1533</v>
      </c>
      <c r="D196" s="65"/>
    </row>
    <row r="197" spans="1:4" ht="19.5" customHeight="1">
      <c r="A197" s="87"/>
      <c r="B197" s="103"/>
      <c r="C197" s="67" t="s">
        <v>1534</v>
      </c>
      <c r="D197" s="65"/>
    </row>
    <row r="198" spans="1:4" ht="19.5" customHeight="1">
      <c r="A198" s="87"/>
      <c r="B198" s="103"/>
      <c r="C198" s="107" t="s">
        <v>1388</v>
      </c>
      <c r="D198" s="75">
        <f>SUM(D199:D214)</f>
        <v>3654</v>
      </c>
    </row>
    <row r="199" spans="1:4" ht="19.5" customHeight="1">
      <c r="A199" s="87"/>
      <c r="B199" s="103"/>
      <c r="C199" s="101" t="s">
        <v>1535</v>
      </c>
      <c r="D199" s="65"/>
    </row>
    <row r="200" spans="1:4" ht="19.5" customHeight="1">
      <c r="A200" s="87"/>
      <c r="B200" s="103"/>
      <c r="C200" s="101" t="s">
        <v>1536</v>
      </c>
      <c r="D200" s="65"/>
    </row>
    <row r="201" spans="1:4" ht="19.5" customHeight="1">
      <c r="A201" s="87"/>
      <c r="B201" s="103"/>
      <c r="C201" s="101" t="s">
        <v>1537</v>
      </c>
      <c r="D201" s="65"/>
    </row>
    <row r="202" spans="1:4" ht="19.5" customHeight="1">
      <c r="A202" s="87"/>
      <c r="B202" s="103"/>
      <c r="C202" s="101" t="s">
        <v>1538</v>
      </c>
      <c r="D202" s="65">
        <v>594</v>
      </c>
    </row>
    <row r="203" spans="1:4" ht="19.5" customHeight="1">
      <c r="A203" s="87"/>
      <c r="B203" s="103"/>
      <c r="C203" s="101" t="s">
        <v>1539</v>
      </c>
      <c r="D203" s="65"/>
    </row>
    <row r="204" spans="1:4" ht="19.5" customHeight="1">
      <c r="A204" s="87"/>
      <c r="B204" s="103"/>
      <c r="C204" s="101" t="s">
        <v>1540</v>
      </c>
      <c r="D204" s="65"/>
    </row>
    <row r="205" spans="1:4" ht="19.5" customHeight="1">
      <c r="A205" s="87"/>
      <c r="B205" s="103"/>
      <c r="C205" s="101" t="s">
        <v>1541</v>
      </c>
      <c r="D205" s="65"/>
    </row>
    <row r="206" spans="1:4" ht="19.5" customHeight="1">
      <c r="A206" s="87"/>
      <c r="B206" s="103"/>
      <c r="C206" s="101" t="s">
        <v>1542</v>
      </c>
      <c r="D206" s="65"/>
    </row>
    <row r="207" spans="1:4" ht="19.5" customHeight="1">
      <c r="A207" s="87"/>
      <c r="B207" s="103"/>
      <c r="C207" s="101" t="s">
        <v>1543</v>
      </c>
      <c r="D207" s="65"/>
    </row>
    <row r="208" spans="1:4" ht="19.5" customHeight="1">
      <c r="A208" s="87"/>
      <c r="B208" s="103"/>
      <c r="C208" s="101" t="s">
        <v>1544</v>
      </c>
      <c r="D208" s="65"/>
    </row>
    <row r="209" spans="1:4" ht="19.5" customHeight="1">
      <c r="A209" s="87"/>
      <c r="B209" s="103"/>
      <c r="C209" s="101" t="s">
        <v>1545</v>
      </c>
      <c r="D209" s="65"/>
    </row>
    <row r="210" spans="1:4" ht="19.5" customHeight="1">
      <c r="A210" s="87"/>
      <c r="B210" s="103"/>
      <c r="C210" s="101" t="s">
        <v>1546</v>
      </c>
      <c r="D210" s="65"/>
    </row>
    <row r="211" spans="1:4" ht="19.5" customHeight="1">
      <c r="A211" s="87"/>
      <c r="B211" s="103"/>
      <c r="C211" s="101" t="s">
        <v>1547</v>
      </c>
      <c r="D211" s="65"/>
    </row>
    <row r="212" spans="1:4" ht="19.5" customHeight="1">
      <c r="A212" s="87"/>
      <c r="B212" s="103"/>
      <c r="C212" s="101" t="s">
        <v>1548</v>
      </c>
      <c r="D212" s="103">
        <v>2210</v>
      </c>
    </row>
    <row r="213" spans="1:4" ht="19.5" customHeight="1">
      <c r="A213" s="87"/>
      <c r="B213" s="103"/>
      <c r="C213" s="101" t="s">
        <v>1549</v>
      </c>
      <c r="D213" s="103">
        <v>850</v>
      </c>
    </row>
    <row r="214" spans="1:4" ht="19.5" customHeight="1">
      <c r="A214" s="87"/>
      <c r="B214" s="103"/>
      <c r="C214" s="101" t="s">
        <v>1550</v>
      </c>
      <c r="D214" s="103"/>
    </row>
    <row r="215" spans="1:4" ht="19.5" customHeight="1">
      <c r="A215" s="87"/>
      <c r="B215" s="103"/>
      <c r="C215" s="107" t="s">
        <v>1389</v>
      </c>
      <c r="D215" s="109">
        <f>SUM(D216:D231)</f>
        <v>0</v>
      </c>
    </row>
    <row r="216" spans="1:4" ht="19.5" customHeight="1">
      <c r="A216" s="87"/>
      <c r="B216" s="103"/>
      <c r="C216" s="101" t="s">
        <v>1551</v>
      </c>
      <c r="D216" s="103"/>
    </row>
    <row r="217" spans="1:4" ht="19.5" customHeight="1">
      <c r="A217" s="87"/>
      <c r="B217" s="103"/>
      <c r="C217" s="101" t="s">
        <v>1552</v>
      </c>
      <c r="D217" s="103"/>
    </row>
    <row r="218" spans="1:4" ht="19.5" customHeight="1">
      <c r="A218" s="87"/>
      <c r="B218" s="103"/>
      <c r="C218" s="101" t="s">
        <v>1553</v>
      </c>
      <c r="D218" s="103"/>
    </row>
    <row r="219" spans="1:4" ht="19.5" customHeight="1">
      <c r="A219" s="87"/>
      <c r="B219" s="103"/>
      <c r="C219" s="101" t="s">
        <v>1554</v>
      </c>
      <c r="D219" s="103"/>
    </row>
    <row r="220" spans="1:4" ht="19.5" customHeight="1">
      <c r="A220" s="87"/>
      <c r="B220" s="103"/>
      <c r="C220" s="101" t="s">
        <v>1555</v>
      </c>
      <c r="D220" s="103"/>
    </row>
    <row r="221" spans="1:4" ht="19.5" customHeight="1">
      <c r="A221" s="87"/>
      <c r="B221" s="103"/>
      <c r="C221" s="101" t="s">
        <v>1556</v>
      </c>
      <c r="D221" s="103"/>
    </row>
    <row r="222" spans="1:4" ht="19.5" customHeight="1">
      <c r="A222" s="87"/>
      <c r="B222" s="103"/>
      <c r="C222" s="101" t="s">
        <v>1557</v>
      </c>
      <c r="D222" s="103"/>
    </row>
    <row r="223" spans="1:4" ht="19.5" customHeight="1">
      <c r="A223" s="87"/>
      <c r="B223" s="103"/>
      <c r="C223" s="101" t="s">
        <v>1558</v>
      </c>
      <c r="D223" s="103"/>
    </row>
    <row r="224" spans="1:4" ht="19.5" customHeight="1">
      <c r="A224" s="87"/>
      <c r="B224" s="103"/>
      <c r="C224" s="101" t="s">
        <v>1559</v>
      </c>
      <c r="D224" s="103"/>
    </row>
    <row r="225" spans="1:4" ht="19.5" customHeight="1">
      <c r="A225" s="87"/>
      <c r="B225" s="103"/>
      <c r="C225" s="101" t="s">
        <v>1560</v>
      </c>
      <c r="D225" s="103"/>
    </row>
    <row r="226" spans="1:4" ht="19.5" customHeight="1">
      <c r="A226" s="87"/>
      <c r="B226" s="103"/>
      <c r="C226" s="101" t="s">
        <v>1561</v>
      </c>
      <c r="D226" s="103"/>
    </row>
    <row r="227" spans="1:4" ht="19.5" customHeight="1">
      <c r="A227" s="87"/>
      <c r="B227" s="103"/>
      <c r="C227" s="101" t="s">
        <v>1562</v>
      </c>
      <c r="D227" s="103"/>
    </row>
    <row r="228" spans="1:4" ht="19.5" customHeight="1">
      <c r="A228" s="87"/>
      <c r="B228" s="103"/>
      <c r="C228" s="101" t="s">
        <v>1563</v>
      </c>
      <c r="D228" s="103"/>
    </row>
    <row r="229" spans="1:4" ht="19.5" customHeight="1">
      <c r="A229" s="87"/>
      <c r="B229" s="103"/>
      <c r="C229" s="101" t="s">
        <v>1564</v>
      </c>
      <c r="D229" s="103"/>
    </row>
    <row r="230" spans="1:4" ht="19.5" customHeight="1">
      <c r="A230" s="87"/>
      <c r="B230" s="103"/>
      <c r="C230" s="101" t="s">
        <v>1565</v>
      </c>
      <c r="D230" s="103"/>
    </row>
    <row r="231" spans="1:4" ht="19.5" customHeight="1">
      <c r="A231" s="87"/>
      <c r="B231" s="103"/>
      <c r="C231" s="101" t="s">
        <v>1566</v>
      </c>
      <c r="D231" s="103"/>
    </row>
    <row r="232" spans="1:4" s="91" customFormat="1" ht="19.5" customHeight="1">
      <c r="A232" s="87"/>
      <c r="B232" s="65"/>
      <c r="C232" s="107" t="s">
        <v>1390</v>
      </c>
      <c r="D232" s="75">
        <f>SUM(D233,D246)</f>
        <v>0</v>
      </c>
    </row>
    <row r="233" spans="1:4" s="91" customFormat="1" ht="19.5" customHeight="1">
      <c r="A233" s="87"/>
      <c r="B233" s="65"/>
      <c r="C233" s="69" t="s">
        <v>1567</v>
      </c>
      <c r="D233" s="63">
        <f>SUM(D234:D245)</f>
        <v>0</v>
      </c>
    </row>
    <row r="234" spans="1:4" s="91" customFormat="1" ht="19.5" customHeight="1">
      <c r="A234" s="87"/>
      <c r="B234" s="65"/>
      <c r="C234" s="101" t="s">
        <v>1568</v>
      </c>
      <c r="D234" s="65"/>
    </row>
    <row r="235" spans="1:4" s="91" customFormat="1" ht="19.5" customHeight="1">
      <c r="A235" s="87"/>
      <c r="B235" s="65"/>
      <c r="C235" s="101" t="s">
        <v>1569</v>
      </c>
      <c r="D235" s="65"/>
    </row>
    <row r="236" spans="1:4" s="91" customFormat="1" ht="19.5" customHeight="1">
      <c r="A236" s="87"/>
      <c r="B236" s="65"/>
      <c r="C236" s="101" t="s">
        <v>1570</v>
      </c>
      <c r="D236" s="65"/>
    </row>
    <row r="237" spans="1:4" s="91" customFormat="1" ht="19.5" customHeight="1">
      <c r="A237" s="87"/>
      <c r="B237" s="65"/>
      <c r="C237" s="101" t="s">
        <v>1571</v>
      </c>
      <c r="D237" s="65"/>
    </row>
    <row r="238" spans="1:4" s="91" customFormat="1" ht="19.5" customHeight="1">
      <c r="A238" s="87"/>
      <c r="B238" s="65"/>
      <c r="C238" s="101" t="s">
        <v>1572</v>
      </c>
      <c r="D238" s="65"/>
    </row>
    <row r="239" spans="1:4" s="91" customFormat="1" ht="19.5" customHeight="1">
      <c r="A239" s="87"/>
      <c r="B239" s="65"/>
      <c r="C239" s="101" t="s">
        <v>1573</v>
      </c>
      <c r="D239" s="65"/>
    </row>
    <row r="240" spans="1:4" s="91" customFormat="1" ht="19.5" customHeight="1">
      <c r="A240" s="87"/>
      <c r="B240" s="65"/>
      <c r="C240" s="101" t="s">
        <v>1574</v>
      </c>
      <c r="D240" s="65"/>
    </row>
    <row r="241" spans="1:4" s="91" customFormat="1" ht="19.5" customHeight="1">
      <c r="A241" s="87"/>
      <c r="B241" s="65"/>
      <c r="C241" s="101" t="s">
        <v>1575</v>
      </c>
      <c r="D241" s="65"/>
    </row>
    <row r="242" spans="1:4" s="91" customFormat="1" ht="19.5" customHeight="1">
      <c r="A242" s="87"/>
      <c r="B242" s="65"/>
      <c r="C242" s="101" t="s">
        <v>1576</v>
      </c>
      <c r="D242" s="65"/>
    </row>
    <row r="243" spans="1:4" s="91" customFormat="1" ht="19.5" customHeight="1">
      <c r="A243" s="87"/>
      <c r="B243" s="65"/>
      <c r="C243" s="101" t="s">
        <v>1577</v>
      </c>
      <c r="D243" s="65"/>
    </row>
    <row r="244" spans="1:4" s="91" customFormat="1" ht="19.5" customHeight="1">
      <c r="A244" s="87"/>
      <c r="B244" s="65"/>
      <c r="C244" s="101" t="s">
        <v>1578</v>
      </c>
      <c r="D244" s="65"/>
    </row>
    <row r="245" spans="1:4" s="91" customFormat="1" ht="19.5" customHeight="1">
      <c r="A245" s="87"/>
      <c r="B245" s="65"/>
      <c r="C245" s="101" t="s">
        <v>1579</v>
      </c>
      <c r="D245" s="65"/>
    </row>
    <row r="246" spans="1:4" s="91" customFormat="1" ht="19.5" customHeight="1">
      <c r="A246" s="87"/>
      <c r="B246" s="65"/>
      <c r="C246" s="69" t="s">
        <v>1580</v>
      </c>
      <c r="D246" s="63">
        <f>SUM(D247:D252)</f>
        <v>0</v>
      </c>
    </row>
    <row r="247" spans="1:4" s="91" customFormat="1" ht="19.5" customHeight="1">
      <c r="A247" s="87"/>
      <c r="B247" s="65"/>
      <c r="C247" s="101" t="s">
        <v>825</v>
      </c>
      <c r="D247" s="65"/>
    </row>
    <row r="248" spans="1:4" s="91" customFormat="1" ht="19.5" customHeight="1">
      <c r="A248" s="87"/>
      <c r="B248" s="65"/>
      <c r="C248" s="101" t="s">
        <v>870</v>
      </c>
      <c r="D248" s="65"/>
    </row>
    <row r="249" spans="1:4" s="91" customFormat="1" ht="19.5" customHeight="1">
      <c r="A249" s="87"/>
      <c r="B249" s="65"/>
      <c r="C249" s="101" t="s">
        <v>728</v>
      </c>
      <c r="D249" s="65"/>
    </row>
    <row r="250" spans="1:4" s="91" customFormat="1" ht="19.5" customHeight="1">
      <c r="A250" s="87"/>
      <c r="B250" s="65"/>
      <c r="C250" s="101" t="s">
        <v>1581</v>
      </c>
      <c r="D250" s="65"/>
    </row>
    <row r="251" spans="1:4" s="91" customFormat="1" ht="19.5" customHeight="1">
      <c r="A251" s="87"/>
      <c r="B251" s="65"/>
      <c r="C251" s="101" t="s">
        <v>1582</v>
      </c>
      <c r="D251" s="65"/>
    </row>
    <row r="252" spans="1:4" s="91" customFormat="1" ht="19.5" customHeight="1">
      <c r="A252" s="87"/>
      <c r="B252" s="65"/>
      <c r="C252" s="101" t="s">
        <v>1583</v>
      </c>
      <c r="D252" s="65"/>
    </row>
    <row r="253" spans="1:4" ht="19.5" customHeight="1">
      <c r="A253" s="87"/>
      <c r="B253" s="103"/>
      <c r="C253" s="101"/>
      <c r="D253" s="103"/>
    </row>
    <row r="254" spans="1:4" ht="19.5" customHeight="1">
      <c r="A254" s="87"/>
      <c r="B254" s="103"/>
      <c r="C254" s="101"/>
      <c r="D254" s="103"/>
    </row>
    <row r="255" spans="1:4" ht="19.5" customHeight="1">
      <c r="A255" s="87"/>
      <c r="B255" s="103"/>
      <c r="C255" s="101"/>
      <c r="D255" s="103"/>
    </row>
    <row r="256" spans="1:4" ht="19.5" customHeight="1">
      <c r="A256" s="87"/>
      <c r="B256" s="103"/>
      <c r="C256" s="67"/>
      <c r="D256" s="103"/>
    </row>
    <row r="257" spans="1:4" ht="19.5" customHeight="1">
      <c r="A257" s="87"/>
      <c r="B257" s="103"/>
      <c r="C257" s="67"/>
      <c r="D257" s="103"/>
    </row>
    <row r="258" spans="1:4" ht="19.5" customHeight="1">
      <c r="A258" s="74" t="s">
        <v>50</v>
      </c>
      <c r="B258" s="109">
        <f>B6+B7+B8+B9+B10+B11+B12+B18+B19+B22+B23+B24+B25+B26+B27+B33+B34</f>
        <v>35000</v>
      </c>
      <c r="C258" s="74" t="s">
        <v>1028</v>
      </c>
      <c r="D258" s="109">
        <f>SUM(D6,D22,D34,D45,D101,D117,D169,D173,D198,D215,D232)</f>
        <v>34051</v>
      </c>
    </row>
    <row r="259" spans="1:4" ht="19.5" customHeight="1">
      <c r="A259" s="21" t="s">
        <v>1035</v>
      </c>
      <c r="B259" s="109">
        <f>B260+B263+B264+B266+B267</f>
        <v>0</v>
      </c>
      <c r="C259" s="21" t="s">
        <v>1036</v>
      </c>
      <c r="D259" s="109">
        <f>SUM(D260,D263,D264,D265,D266)</f>
        <v>949</v>
      </c>
    </row>
    <row r="260" spans="1:4" ht="19.5" customHeight="1">
      <c r="A260" s="63" t="s">
        <v>1391</v>
      </c>
      <c r="B260" s="110">
        <f>B261+B262</f>
        <v>0</v>
      </c>
      <c r="C260" s="63" t="s">
        <v>1392</v>
      </c>
      <c r="D260" s="110">
        <f>D261+D262</f>
        <v>0</v>
      </c>
    </row>
    <row r="261" spans="1:4" ht="19.5" customHeight="1">
      <c r="A261" s="65" t="s">
        <v>1393</v>
      </c>
      <c r="B261" s="103"/>
      <c r="C261" s="65" t="s">
        <v>1394</v>
      </c>
      <c r="D261" s="103"/>
    </row>
    <row r="262" spans="1:4" ht="19.5" customHeight="1">
      <c r="A262" s="65" t="s">
        <v>1395</v>
      </c>
      <c r="B262" s="103"/>
      <c r="C262" s="65" t="s">
        <v>1396</v>
      </c>
      <c r="D262" s="103"/>
    </row>
    <row r="263" spans="1:4" ht="19.5" customHeight="1">
      <c r="A263" s="63" t="s">
        <v>1106</v>
      </c>
      <c r="B263" s="110"/>
      <c r="C263" s="63" t="s">
        <v>1397</v>
      </c>
      <c r="D263" s="110"/>
    </row>
    <row r="264" spans="1:4" ht="19.5" customHeight="1">
      <c r="A264" s="63" t="s">
        <v>1107</v>
      </c>
      <c r="B264" s="110"/>
      <c r="C264" s="63" t="s">
        <v>1398</v>
      </c>
      <c r="D264" s="110"/>
    </row>
    <row r="265" spans="1:4" ht="19.5" customHeight="1">
      <c r="A265" s="65" t="s">
        <v>1399</v>
      </c>
      <c r="B265" s="103"/>
      <c r="C265" s="111" t="s">
        <v>1400</v>
      </c>
      <c r="D265" s="110">
        <v>949</v>
      </c>
    </row>
    <row r="266" spans="1:4" ht="19.5" customHeight="1">
      <c r="A266" s="111" t="s">
        <v>1401</v>
      </c>
      <c r="B266" s="110"/>
      <c r="C266" s="111" t="s">
        <v>1402</v>
      </c>
      <c r="D266" s="110"/>
    </row>
    <row r="267" spans="1:4" ht="19.5" customHeight="1">
      <c r="A267" s="111" t="s">
        <v>1403</v>
      </c>
      <c r="B267" s="110"/>
      <c r="C267" s="112"/>
      <c r="D267" s="103"/>
    </row>
    <row r="268" spans="1:4" ht="19.5" customHeight="1">
      <c r="A268" s="112"/>
      <c r="B268" s="103"/>
      <c r="C268" s="112"/>
      <c r="D268" s="103"/>
    </row>
    <row r="269" spans="1:4" ht="15.75" customHeight="1">
      <c r="A269" s="112"/>
      <c r="B269" s="103"/>
      <c r="C269" s="112"/>
      <c r="D269" s="103"/>
    </row>
    <row r="270" spans="1:4" ht="19.5" customHeight="1">
      <c r="A270" s="112"/>
      <c r="B270" s="103"/>
      <c r="C270" s="112"/>
      <c r="D270" s="103"/>
    </row>
    <row r="271" spans="1:4" ht="19.5" customHeight="1">
      <c r="A271" s="74" t="s">
        <v>1122</v>
      </c>
      <c r="B271" s="109">
        <f>SUM(B258,B259)</f>
        <v>35000</v>
      </c>
      <c r="C271" s="74" t="s">
        <v>1123</v>
      </c>
      <c r="D271" s="109">
        <f>SUM(D258,D259)</f>
        <v>35000</v>
      </c>
    </row>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sheetData>
  <sheetProtection/>
  <mergeCells count="3">
    <mergeCell ref="A2:D2"/>
    <mergeCell ref="A4:B4"/>
    <mergeCell ref="C4:D4"/>
  </mergeCells>
  <printOptions horizontalCentered="1"/>
  <pageMargins left="0.47" right="0.47" top="0.59" bottom="0.47" header="0.31" footer="0.31"/>
  <pageSetup orientation="landscape" paperSize="9" scale="80"/>
</worksheet>
</file>

<file path=xl/worksheets/sheet13.xml><?xml version="1.0" encoding="utf-8"?>
<worksheet xmlns="http://schemas.openxmlformats.org/spreadsheetml/2006/main" xmlns:r="http://schemas.openxmlformats.org/officeDocument/2006/relationships">
  <dimension ref="A1:E36"/>
  <sheetViews>
    <sheetView zoomScaleSheetLayoutView="100" workbookViewId="0" topLeftCell="A1">
      <selection activeCell="G10" sqref="G10"/>
    </sheetView>
  </sheetViews>
  <sheetFormatPr defaultColWidth="9.00390625" defaultRowHeight="14.25"/>
  <cols>
    <col min="1" max="1" width="55.125" style="0" customWidth="1"/>
    <col min="2" max="2" width="25.75390625" style="0" customWidth="1"/>
    <col min="3" max="3" width="34.875" style="0" customWidth="1"/>
    <col min="4" max="4" width="9.00390625" style="80" customWidth="1"/>
  </cols>
  <sheetData>
    <row r="1" spans="1:5" ht="15.75">
      <c r="A1" s="55" t="s">
        <v>1584</v>
      </c>
      <c r="B1" s="55"/>
      <c r="C1" s="81"/>
      <c r="D1" s="82"/>
      <c r="E1" s="81"/>
    </row>
    <row r="2" spans="1:5" ht="21">
      <c r="A2" s="56" t="s">
        <v>1585</v>
      </c>
      <c r="B2" s="56"/>
      <c r="C2" s="56"/>
      <c r="D2" s="82"/>
      <c r="E2" s="81"/>
    </row>
    <row r="3" spans="1:5" ht="14.25">
      <c r="A3" s="82" t="s">
        <v>49</v>
      </c>
      <c r="B3" s="82"/>
      <c r="C3" s="83" t="s">
        <v>18</v>
      </c>
      <c r="D3" s="82"/>
      <c r="E3" s="81"/>
    </row>
    <row r="4" spans="1:5" ht="45.75" customHeight="1">
      <c r="A4" s="84"/>
      <c r="B4" s="85" t="s">
        <v>20</v>
      </c>
      <c r="C4" s="86" t="s">
        <v>21</v>
      </c>
      <c r="D4" s="82"/>
      <c r="E4" s="81"/>
    </row>
    <row r="5" spans="1:5" ht="19.5" customHeight="1">
      <c r="A5" s="87" t="s">
        <v>1326</v>
      </c>
      <c r="B5" s="88"/>
      <c r="C5" s="88"/>
      <c r="D5" s="82"/>
      <c r="E5" s="81"/>
    </row>
    <row r="6" spans="1:5" ht="19.5" customHeight="1">
      <c r="A6" s="87" t="s">
        <v>1328</v>
      </c>
      <c r="B6" s="88"/>
      <c r="C6" s="88"/>
      <c r="D6" s="82"/>
      <c r="E6" s="81"/>
    </row>
    <row r="7" spans="1:5" ht="19.5" customHeight="1">
      <c r="A7" s="87" t="s">
        <v>1330</v>
      </c>
      <c r="B7" s="88"/>
      <c r="C7" s="88"/>
      <c r="D7" s="82"/>
      <c r="E7" s="81"/>
    </row>
    <row r="8" spans="1:5" ht="19.5" customHeight="1">
      <c r="A8" s="87" t="s">
        <v>1332</v>
      </c>
      <c r="B8" s="88"/>
      <c r="C8" s="88"/>
      <c r="D8" s="82"/>
      <c r="E8" s="81"/>
    </row>
    <row r="9" spans="1:5" ht="19.5" customHeight="1">
      <c r="A9" s="87" t="s">
        <v>1334</v>
      </c>
      <c r="B9" s="88"/>
      <c r="C9" s="88"/>
      <c r="D9" s="82"/>
      <c r="E9" s="81"/>
    </row>
    <row r="10" spans="1:5" ht="19.5" customHeight="1">
      <c r="A10" s="87" t="s">
        <v>1336</v>
      </c>
      <c r="B10" s="88"/>
      <c r="C10" s="88"/>
      <c r="D10" s="82"/>
      <c r="E10" s="81"/>
    </row>
    <row r="11" spans="1:5" ht="19.5" customHeight="1">
      <c r="A11" s="87" t="s">
        <v>1338</v>
      </c>
      <c r="B11" s="88"/>
      <c r="C11" s="88"/>
      <c r="D11" s="82"/>
      <c r="E11" s="81"/>
    </row>
    <row r="12" spans="1:5" ht="19.5" customHeight="1">
      <c r="A12" s="87" t="s">
        <v>1340</v>
      </c>
      <c r="B12" s="88"/>
      <c r="C12" s="88"/>
      <c r="D12" s="82"/>
      <c r="E12" s="81"/>
    </row>
    <row r="13" spans="1:5" ht="19.5" customHeight="1">
      <c r="A13" s="87" t="s">
        <v>1342</v>
      </c>
      <c r="B13" s="88"/>
      <c r="C13" s="88"/>
      <c r="D13" s="82"/>
      <c r="E13" s="81"/>
    </row>
    <row r="14" spans="1:5" ht="19.5" customHeight="1">
      <c r="A14" s="87" t="s">
        <v>1344</v>
      </c>
      <c r="B14" s="88"/>
      <c r="C14" s="88"/>
      <c r="D14" s="82"/>
      <c r="E14" s="81"/>
    </row>
    <row r="15" spans="1:5" ht="19.5" customHeight="1">
      <c r="A15" s="87" t="s">
        <v>1346</v>
      </c>
      <c r="B15" s="88"/>
      <c r="C15" s="88"/>
      <c r="D15" s="82"/>
      <c r="E15" s="81"/>
    </row>
    <row r="16" spans="1:5" ht="19.5" customHeight="1">
      <c r="A16" s="87" t="s">
        <v>1348</v>
      </c>
      <c r="B16" s="88"/>
      <c r="C16" s="88"/>
      <c r="D16" s="82"/>
      <c r="E16" s="81"/>
    </row>
    <row r="17" spans="1:5" ht="19.5" customHeight="1">
      <c r="A17" s="87" t="s">
        <v>1350</v>
      </c>
      <c r="B17" s="88"/>
      <c r="C17" s="88"/>
      <c r="D17" s="82"/>
      <c r="E17" s="81"/>
    </row>
    <row r="18" spans="1:5" ht="19.5" customHeight="1">
      <c r="A18" s="87" t="s">
        <v>1352</v>
      </c>
      <c r="B18" s="88"/>
      <c r="C18" s="88"/>
      <c r="D18" s="82"/>
      <c r="E18" s="81"/>
    </row>
    <row r="19" spans="1:5" ht="19.5" customHeight="1">
      <c r="A19" s="87" t="s">
        <v>1354</v>
      </c>
      <c r="B19" s="88"/>
      <c r="C19" s="88"/>
      <c r="D19" s="82"/>
      <c r="E19" s="81"/>
    </row>
    <row r="20" spans="1:5" ht="19.5" customHeight="1">
      <c r="A20" s="87" t="s">
        <v>1356</v>
      </c>
      <c r="B20" s="88"/>
      <c r="C20" s="88"/>
      <c r="D20" s="82"/>
      <c r="E20" s="81"/>
    </row>
    <row r="21" spans="1:5" ht="19.5" customHeight="1">
      <c r="A21" s="65"/>
      <c r="B21" s="65"/>
      <c r="C21" s="88"/>
      <c r="D21" s="82"/>
      <c r="E21" s="81"/>
    </row>
    <row r="22" spans="1:5" ht="19.5" customHeight="1">
      <c r="A22" s="65"/>
      <c r="B22" s="65"/>
      <c r="C22" s="88"/>
      <c r="D22" s="82"/>
      <c r="E22" s="81"/>
    </row>
    <row r="23" spans="1:5" ht="19.5" customHeight="1">
      <c r="A23" s="74" t="s">
        <v>50</v>
      </c>
      <c r="B23" s="89">
        <f>SUM(B5:B20)</f>
        <v>0</v>
      </c>
      <c r="C23" s="89">
        <f>SUM(C5:C20)</f>
        <v>0</v>
      </c>
      <c r="D23" s="82"/>
      <c r="E23" s="81"/>
    </row>
    <row r="24" spans="1:5" ht="19.5" customHeight="1">
      <c r="A24" s="81"/>
      <c r="B24" s="81"/>
      <c r="C24" s="81"/>
      <c r="D24" s="82"/>
      <c r="E24" s="81"/>
    </row>
    <row r="25" spans="1:5" ht="19.5" customHeight="1">
      <c r="A25" s="81"/>
      <c r="B25" s="81"/>
      <c r="C25" s="81"/>
      <c r="D25" s="82"/>
      <c r="E25" s="81"/>
    </row>
    <row r="26" spans="1:5" ht="19.5" customHeight="1">
      <c r="A26" s="81"/>
      <c r="B26" s="81"/>
      <c r="C26" s="81"/>
      <c r="D26" s="82"/>
      <c r="E26" s="81"/>
    </row>
    <row r="27" spans="1:5" ht="19.5" customHeight="1">
      <c r="A27" s="81"/>
      <c r="B27" s="81"/>
      <c r="C27" s="81"/>
      <c r="D27" s="82"/>
      <c r="E27" s="81"/>
    </row>
    <row r="28" spans="1:5" ht="14.25">
      <c r="A28" s="81"/>
      <c r="B28" s="81"/>
      <c r="C28" s="81"/>
      <c r="D28" s="82"/>
      <c r="E28" s="81"/>
    </row>
    <row r="29" spans="1:5" ht="14.25">
      <c r="A29" s="81"/>
      <c r="B29" s="81"/>
      <c r="C29" s="81"/>
      <c r="D29" s="82"/>
      <c r="E29" s="81"/>
    </row>
    <row r="30" spans="1:5" ht="14.25">
      <c r="A30" s="81"/>
      <c r="B30" s="81"/>
      <c r="C30" s="81"/>
      <c r="D30" s="82"/>
      <c r="E30" s="81"/>
    </row>
    <row r="31" spans="1:5" ht="14.25">
      <c r="A31" s="81"/>
      <c r="B31" s="81"/>
      <c r="C31" s="81"/>
      <c r="D31" s="82"/>
      <c r="E31" s="81"/>
    </row>
    <row r="32" spans="1:5" ht="14.25">
      <c r="A32" s="81"/>
      <c r="B32" s="81"/>
      <c r="C32" s="81"/>
      <c r="D32" s="82"/>
      <c r="E32" s="81"/>
    </row>
    <row r="33" spans="4:5" ht="14.25">
      <c r="D33" s="82"/>
      <c r="E33" s="81"/>
    </row>
    <row r="34" spans="4:5" ht="14.25">
      <c r="D34" s="82"/>
      <c r="E34" s="81"/>
    </row>
    <row r="35" spans="4:5" ht="14.25">
      <c r="D35" s="82"/>
      <c r="E35" s="81"/>
    </row>
    <row r="36" spans="4:5" ht="14.25">
      <c r="D36" s="82"/>
      <c r="E36" s="81"/>
    </row>
  </sheetData>
  <sheetProtection/>
  <mergeCells count="1">
    <mergeCell ref="A2:C2"/>
  </mergeCells>
  <printOptions horizontalCentered="1" verticalCentered="1"/>
  <pageMargins left="0.71" right="0.71" top="0.16" bottom="0.35" header="0.31" footer="0.31"/>
  <pageSetup orientation="landscape" paperSize="9"/>
</worksheet>
</file>

<file path=xl/worksheets/sheet14.xml><?xml version="1.0" encoding="utf-8"?>
<worksheet xmlns="http://schemas.openxmlformats.org/spreadsheetml/2006/main" xmlns:r="http://schemas.openxmlformats.org/officeDocument/2006/relationships">
  <dimension ref="A1:H56"/>
  <sheetViews>
    <sheetView showGridLines="0" showZeros="0" zoomScaleSheetLayoutView="100" workbookViewId="0" topLeftCell="A1">
      <pane xSplit="1" ySplit="5" topLeftCell="B36" activePane="bottomRight" state="frozen"/>
      <selection pane="bottomRight" activeCell="C19" sqref="C19"/>
    </sheetView>
  </sheetViews>
  <sheetFormatPr defaultColWidth="9.00390625" defaultRowHeight="14.25"/>
  <cols>
    <col min="1" max="1" width="54.25390625" style="54" customWidth="1"/>
    <col min="2" max="2" width="12.875" style="54" customWidth="1"/>
    <col min="3" max="3" width="19.25390625" style="54" customWidth="1"/>
    <col min="4" max="4" width="18.875" style="54" customWidth="1"/>
    <col min="5" max="5" width="13.375" style="54" customWidth="1"/>
    <col min="6" max="6" width="13.50390625" style="54" customWidth="1"/>
    <col min="7" max="7" width="14.625" style="54" customWidth="1"/>
    <col min="8" max="8" width="13.625" style="54" customWidth="1"/>
    <col min="9" max="16384" width="9.00390625" style="54" customWidth="1"/>
  </cols>
  <sheetData>
    <row r="1" ht="15.75">
      <c r="A1" s="55" t="s">
        <v>1586</v>
      </c>
    </row>
    <row r="2" spans="1:8" ht="21">
      <c r="A2" s="56" t="s">
        <v>1587</v>
      </c>
      <c r="B2" s="56"/>
      <c r="C2" s="56"/>
      <c r="D2" s="56"/>
      <c r="E2" s="56"/>
      <c r="F2" s="56"/>
      <c r="G2" s="56"/>
      <c r="H2" s="56"/>
    </row>
    <row r="3" spans="1:8" ht="18" customHeight="1">
      <c r="A3" s="55"/>
      <c r="H3" s="76" t="s">
        <v>18</v>
      </c>
    </row>
    <row r="4" spans="1:8" s="53" customFormat="1" ht="31.5" customHeight="1">
      <c r="A4" s="57" t="s">
        <v>53</v>
      </c>
      <c r="B4" s="57" t="s">
        <v>1126</v>
      </c>
      <c r="C4" s="57" t="s">
        <v>1588</v>
      </c>
      <c r="D4" s="58" t="s">
        <v>1589</v>
      </c>
      <c r="E4" s="58" t="s">
        <v>1590</v>
      </c>
      <c r="F4" s="77" t="s">
        <v>1130</v>
      </c>
      <c r="G4" s="57" t="s">
        <v>1131</v>
      </c>
      <c r="H4" s="57" t="s">
        <v>1132</v>
      </c>
    </row>
    <row r="5" spans="1:8" s="53" customFormat="1" ht="27.75" customHeight="1">
      <c r="A5" s="59"/>
      <c r="B5" s="59"/>
      <c r="C5" s="60"/>
      <c r="D5" s="61"/>
      <c r="E5" s="78"/>
      <c r="F5" s="79"/>
      <c r="G5" s="59"/>
      <c r="H5" s="59"/>
    </row>
    <row r="6" spans="1:8" ht="18" customHeight="1">
      <c r="A6" s="62" t="s">
        <v>1327</v>
      </c>
      <c r="B6" s="63">
        <f>SUM(B7:B9)</f>
        <v>0</v>
      </c>
      <c r="C6" s="63">
        <f aca="true" t="shared" si="0" ref="C6:H6">SUM(C7:C9)</f>
        <v>0</v>
      </c>
      <c r="D6" s="63">
        <f t="shared" si="0"/>
        <v>0</v>
      </c>
      <c r="E6" s="63">
        <f t="shared" si="0"/>
        <v>0</v>
      </c>
      <c r="F6" s="63">
        <f t="shared" si="0"/>
        <v>0</v>
      </c>
      <c r="G6" s="63">
        <f t="shared" si="0"/>
        <v>0</v>
      </c>
      <c r="H6" s="63">
        <f t="shared" si="0"/>
        <v>0</v>
      </c>
    </row>
    <row r="7" spans="1:8" ht="18" customHeight="1">
      <c r="A7" s="64" t="s">
        <v>1329</v>
      </c>
      <c r="B7" s="65">
        <f>SUM(C7:H7)</f>
        <v>0</v>
      </c>
      <c r="C7" s="65"/>
      <c r="D7" s="65"/>
      <c r="E7" s="65"/>
      <c r="F7" s="65"/>
      <c r="G7" s="65"/>
      <c r="H7" s="65"/>
    </row>
    <row r="8" spans="1:8" ht="18" customHeight="1">
      <c r="A8" s="64" t="s">
        <v>1331</v>
      </c>
      <c r="B8" s="65">
        <f aca="true" t="shared" si="1" ref="B8:B53">SUM(C8:H8)</f>
        <v>0</v>
      </c>
      <c r="C8" s="65"/>
      <c r="D8" s="65"/>
      <c r="E8" s="65"/>
      <c r="F8" s="65"/>
      <c r="G8" s="65"/>
      <c r="H8" s="65"/>
    </row>
    <row r="9" spans="1:8" ht="18" customHeight="1">
      <c r="A9" s="64" t="s">
        <v>1333</v>
      </c>
      <c r="B9" s="65">
        <f t="shared" si="1"/>
        <v>0</v>
      </c>
      <c r="C9" s="65"/>
      <c r="D9" s="65"/>
      <c r="E9" s="65"/>
      <c r="F9" s="65"/>
      <c r="G9" s="65"/>
      <c r="H9" s="65"/>
    </row>
    <row r="10" spans="1:8" ht="18" customHeight="1">
      <c r="A10" s="62" t="s">
        <v>1335</v>
      </c>
      <c r="B10" s="63">
        <f>SUM(B11:B13)</f>
        <v>0</v>
      </c>
      <c r="C10" s="63">
        <f aca="true" t="shared" si="2" ref="C10:H10">SUM(C11:C13)</f>
        <v>0</v>
      </c>
      <c r="D10" s="63">
        <f t="shared" si="2"/>
        <v>0</v>
      </c>
      <c r="E10" s="63">
        <f t="shared" si="2"/>
        <v>0</v>
      </c>
      <c r="F10" s="63">
        <f t="shared" si="2"/>
        <v>0</v>
      </c>
      <c r="G10" s="63">
        <f t="shared" si="2"/>
        <v>0</v>
      </c>
      <c r="H10" s="63">
        <f t="shared" si="2"/>
        <v>0</v>
      </c>
    </row>
    <row r="11" spans="1:8" ht="18" customHeight="1">
      <c r="A11" s="64" t="s">
        <v>1337</v>
      </c>
      <c r="B11" s="65">
        <f t="shared" si="1"/>
        <v>0</v>
      </c>
      <c r="C11" s="65"/>
      <c r="D11" s="65"/>
      <c r="E11" s="65"/>
      <c r="F11" s="65"/>
      <c r="G11" s="65"/>
      <c r="H11" s="65"/>
    </row>
    <row r="12" spans="1:8" ht="18" customHeight="1">
      <c r="A12" s="64" t="s">
        <v>1339</v>
      </c>
      <c r="B12" s="65">
        <f t="shared" si="1"/>
        <v>0</v>
      </c>
      <c r="C12" s="65"/>
      <c r="D12" s="65"/>
      <c r="E12" s="65"/>
      <c r="F12" s="65"/>
      <c r="G12" s="65"/>
      <c r="H12" s="65"/>
    </row>
    <row r="13" spans="1:8" ht="18" customHeight="1">
      <c r="A13" s="64" t="s">
        <v>1341</v>
      </c>
      <c r="B13" s="65">
        <f t="shared" si="1"/>
        <v>0</v>
      </c>
      <c r="C13" s="65"/>
      <c r="D13" s="65"/>
      <c r="E13" s="65"/>
      <c r="F13" s="65"/>
      <c r="G13" s="65"/>
      <c r="H13" s="65"/>
    </row>
    <row r="14" spans="1:8" ht="18" customHeight="1">
      <c r="A14" s="62" t="s">
        <v>1343</v>
      </c>
      <c r="B14" s="63">
        <f>SUM(B15:B16)</f>
        <v>0</v>
      </c>
      <c r="C14" s="63">
        <f aca="true" t="shared" si="3" ref="C14:H14">SUM(C15:C16)</f>
        <v>0</v>
      </c>
      <c r="D14" s="63">
        <f t="shared" si="3"/>
        <v>0</v>
      </c>
      <c r="E14" s="63">
        <f t="shared" si="3"/>
        <v>0</v>
      </c>
      <c r="F14" s="63">
        <f t="shared" si="3"/>
        <v>0</v>
      </c>
      <c r="G14" s="63">
        <f t="shared" si="3"/>
        <v>0</v>
      </c>
      <c r="H14" s="63">
        <f t="shared" si="3"/>
        <v>0</v>
      </c>
    </row>
    <row r="15" spans="1:8" ht="18" customHeight="1">
      <c r="A15" s="66" t="s">
        <v>1345</v>
      </c>
      <c r="B15" s="65">
        <f t="shared" si="1"/>
        <v>0</v>
      </c>
      <c r="C15" s="65"/>
      <c r="D15" s="65"/>
      <c r="E15" s="65"/>
      <c r="F15" s="65"/>
      <c r="G15" s="65"/>
      <c r="H15" s="65"/>
    </row>
    <row r="16" spans="1:8" ht="18" customHeight="1">
      <c r="A16" s="66" t="s">
        <v>1347</v>
      </c>
      <c r="B16" s="65">
        <f t="shared" si="1"/>
        <v>0</v>
      </c>
      <c r="C16" s="65"/>
      <c r="D16" s="65"/>
      <c r="E16" s="65"/>
      <c r="F16" s="65"/>
      <c r="G16" s="65"/>
      <c r="H16" s="65"/>
    </row>
    <row r="17" spans="1:8" ht="18" customHeight="1">
      <c r="A17" s="62" t="s">
        <v>1349</v>
      </c>
      <c r="B17" s="63">
        <f aca="true" t="shared" si="4" ref="B17:H17">SUM(B18:B27)</f>
        <v>30397</v>
      </c>
      <c r="C17" s="63">
        <f t="shared" si="4"/>
        <v>30397</v>
      </c>
      <c r="D17" s="63">
        <f t="shared" si="4"/>
        <v>0</v>
      </c>
      <c r="E17" s="63">
        <f t="shared" si="4"/>
        <v>0</v>
      </c>
      <c r="F17" s="63">
        <f t="shared" si="4"/>
        <v>0</v>
      </c>
      <c r="G17" s="63">
        <f t="shared" si="4"/>
        <v>0</v>
      </c>
      <c r="H17" s="63">
        <f t="shared" si="4"/>
        <v>0</v>
      </c>
    </row>
    <row r="18" spans="1:8" ht="18" customHeight="1">
      <c r="A18" s="66" t="s">
        <v>1351</v>
      </c>
      <c r="B18" s="65">
        <f>SUM(C18:H18)</f>
        <v>29897</v>
      </c>
      <c r="C18" s="65">
        <v>29897</v>
      </c>
      <c r="D18" s="65"/>
      <c r="E18" s="65"/>
      <c r="F18" s="65"/>
      <c r="G18" s="65"/>
      <c r="H18" s="65"/>
    </row>
    <row r="19" spans="1:8" ht="18" customHeight="1">
      <c r="A19" s="66" t="s">
        <v>1353</v>
      </c>
      <c r="B19" s="65">
        <f t="shared" si="1"/>
        <v>400</v>
      </c>
      <c r="C19" s="65">
        <v>400</v>
      </c>
      <c r="D19" s="65"/>
      <c r="E19" s="65"/>
      <c r="F19" s="65"/>
      <c r="G19" s="65"/>
      <c r="H19" s="65"/>
    </row>
    <row r="20" spans="1:8" ht="18" customHeight="1">
      <c r="A20" s="66" t="s">
        <v>1355</v>
      </c>
      <c r="B20" s="65">
        <f t="shared" si="1"/>
        <v>100</v>
      </c>
      <c r="C20" s="65">
        <v>100</v>
      </c>
      <c r="D20" s="65"/>
      <c r="E20" s="65"/>
      <c r="F20" s="65"/>
      <c r="G20" s="65"/>
      <c r="H20" s="65"/>
    </row>
    <row r="21" spans="1:8" ht="18" customHeight="1">
      <c r="A21" s="66" t="s">
        <v>1357</v>
      </c>
      <c r="B21" s="65">
        <f t="shared" si="1"/>
        <v>0</v>
      </c>
      <c r="C21" s="65"/>
      <c r="D21" s="65"/>
      <c r="E21" s="65"/>
      <c r="F21" s="65"/>
      <c r="G21" s="65"/>
      <c r="H21" s="65"/>
    </row>
    <row r="22" spans="1:8" ht="18" customHeight="1">
      <c r="A22" s="66" t="s">
        <v>1359</v>
      </c>
      <c r="B22" s="65">
        <f t="shared" si="1"/>
        <v>0</v>
      </c>
      <c r="C22" s="65"/>
      <c r="D22" s="65"/>
      <c r="E22" s="65"/>
      <c r="F22" s="65"/>
      <c r="G22" s="65"/>
      <c r="H22" s="65"/>
    </row>
    <row r="23" spans="1:8" ht="18" customHeight="1">
      <c r="A23" s="66" t="s">
        <v>1360</v>
      </c>
      <c r="B23" s="65">
        <f t="shared" si="1"/>
        <v>0</v>
      </c>
      <c r="C23" s="65"/>
      <c r="D23" s="65"/>
      <c r="E23" s="65"/>
      <c r="F23" s="65"/>
      <c r="G23" s="65"/>
      <c r="H23" s="65"/>
    </row>
    <row r="24" spans="1:8" ht="18" customHeight="1">
      <c r="A24" s="66" t="s">
        <v>1361</v>
      </c>
      <c r="B24" s="65">
        <f t="shared" si="1"/>
        <v>0</v>
      </c>
      <c r="C24" s="65"/>
      <c r="D24" s="65"/>
      <c r="E24" s="65"/>
      <c r="F24" s="65"/>
      <c r="G24" s="65"/>
      <c r="H24" s="65"/>
    </row>
    <row r="25" spans="1:8" ht="18" customHeight="1">
      <c r="A25" s="66" t="s">
        <v>1362</v>
      </c>
      <c r="B25" s="65">
        <f t="shared" si="1"/>
        <v>0</v>
      </c>
      <c r="C25" s="65"/>
      <c r="D25" s="65"/>
      <c r="E25" s="65"/>
      <c r="F25" s="65"/>
      <c r="G25" s="65"/>
      <c r="H25" s="65"/>
    </row>
    <row r="26" spans="1:8" ht="18" customHeight="1">
      <c r="A26" s="66" t="s">
        <v>1363</v>
      </c>
      <c r="B26" s="65">
        <f t="shared" si="1"/>
        <v>0</v>
      </c>
      <c r="C26" s="65"/>
      <c r="D26" s="65"/>
      <c r="E26" s="65"/>
      <c r="F26" s="65"/>
      <c r="G26" s="65"/>
      <c r="H26" s="65"/>
    </row>
    <row r="27" spans="1:8" ht="18" customHeight="1">
      <c r="A27" s="66" t="s">
        <v>1364</v>
      </c>
      <c r="B27" s="65">
        <f t="shared" si="1"/>
        <v>0</v>
      </c>
      <c r="C27" s="65"/>
      <c r="D27" s="65"/>
      <c r="E27" s="65"/>
      <c r="F27" s="65"/>
      <c r="G27" s="65"/>
      <c r="H27" s="65"/>
    </row>
    <row r="28" spans="1:8" ht="18" customHeight="1">
      <c r="A28" s="62" t="s">
        <v>1365</v>
      </c>
      <c r="B28" s="63">
        <f aca="true" t="shared" si="5" ref="B28:H28">SUM(B29:B33)</f>
        <v>0</v>
      </c>
      <c r="C28" s="63">
        <f t="shared" si="5"/>
        <v>0</v>
      </c>
      <c r="D28" s="63">
        <f t="shared" si="5"/>
        <v>0</v>
      </c>
      <c r="E28" s="63">
        <f t="shared" si="5"/>
        <v>0</v>
      </c>
      <c r="F28" s="63">
        <f t="shared" si="5"/>
        <v>0</v>
      </c>
      <c r="G28" s="63">
        <f t="shared" si="5"/>
        <v>0</v>
      </c>
      <c r="H28" s="63">
        <f t="shared" si="5"/>
        <v>0</v>
      </c>
    </row>
    <row r="29" spans="1:8" ht="18" customHeight="1">
      <c r="A29" s="66" t="s">
        <v>1366</v>
      </c>
      <c r="B29" s="65">
        <f t="shared" si="1"/>
        <v>0</v>
      </c>
      <c r="C29" s="65"/>
      <c r="D29" s="65"/>
      <c r="E29" s="65"/>
      <c r="F29" s="65"/>
      <c r="G29" s="65"/>
      <c r="H29" s="65"/>
    </row>
    <row r="30" spans="1:8" ht="18" customHeight="1">
      <c r="A30" s="67" t="s">
        <v>1367</v>
      </c>
      <c r="B30" s="65">
        <f t="shared" si="1"/>
        <v>0</v>
      </c>
      <c r="C30" s="65"/>
      <c r="D30" s="65"/>
      <c r="E30" s="65"/>
      <c r="F30" s="65"/>
      <c r="G30" s="65"/>
      <c r="H30" s="65"/>
    </row>
    <row r="31" spans="1:8" ht="18" customHeight="1">
      <c r="A31" s="67" t="s">
        <v>1368</v>
      </c>
      <c r="B31" s="65">
        <f t="shared" si="1"/>
        <v>0</v>
      </c>
      <c r="C31" s="65"/>
      <c r="D31" s="65"/>
      <c r="E31" s="65"/>
      <c r="F31" s="65"/>
      <c r="G31" s="65"/>
      <c r="H31" s="65"/>
    </row>
    <row r="32" spans="1:8" ht="18" customHeight="1">
      <c r="A32" s="68" t="s">
        <v>1369</v>
      </c>
      <c r="B32" s="65">
        <f t="shared" si="1"/>
        <v>0</v>
      </c>
      <c r="C32" s="65"/>
      <c r="D32" s="65"/>
      <c r="E32" s="65"/>
      <c r="F32" s="65"/>
      <c r="G32" s="65"/>
      <c r="H32" s="65"/>
    </row>
    <row r="33" spans="1:8" ht="18" customHeight="1">
      <c r="A33" s="68" t="s">
        <v>1370</v>
      </c>
      <c r="B33" s="65">
        <f t="shared" si="1"/>
        <v>0</v>
      </c>
      <c r="C33" s="65"/>
      <c r="D33" s="65"/>
      <c r="E33" s="65"/>
      <c r="F33" s="65"/>
      <c r="G33" s="65"/>
      <c r="H33" s="65"/>
    </row>
    <row r="34" spans="1:8" ht="18" customHeight="1">
      <c r="A34" s="69" t="s">
        <v>1371</v>
      </c>
      <c r="B34" s="63">
        <f aca="true" t="shared" si="6" ref="B34:H34">SUM(B35:B44)</f>
        <v>0</v>
      </c>
      <c r="C34" s="63">
        <f t="shared" si="6"/>
        <v>0</v>
      </c>
      <c r="D34" s="63">
        <f t="shared" si="6"/>
        <v>0</v>
      </c>
      <c r="E34" s="63">
        <f t="shared" si="6"/>
        <v>0</v>
      </c>
      <c r="F34" s="63">
        <f t="shared" si="6"/>
        <v>0</v>
      </c>
      <c r="G34" s="63">
        <f t="shared" si="6"/>
        <v>0</v>
      </c>
      <c r="H34" s="63">
        <f t="shared" si="6"/>
        <v>0</v>
      </c>
    </row>
    <row r="35" spans="1:8" ht="18" customHeight="1">
      <c r="A35" s="67" t="s">
        <v>1372</v>
      </c>
      <c r="B35" s="65">
        <f t="shared" si="1"/>
        <v>0</v>
      </c>
      <c r="C35" s="65"/>
      <c r="D35" s="65"/>
      <c r="E35" s="65"/>
      <c r="F35" s="65"/>
      <c r="G35" s="65"/>
      <c r="H35" s="65"/>
    </row>
    <row r="36" spans="1:8" ht="18" customHeight="1">
      <c r="A36" s="67" t="s">
        <v>1373</v>
      </c>
      <c r="B36" s="65">
        <f t="shared" si="1"/>
        <v>0</v>
      </c>
      <c r="C36" s="65"/>
      <c r="D36" s="65"/>
      <c r="E36" s="65"/>
      <c r="F36" s="65"/>
      <c r="G36" s="65"/>
      <c r="H36" s="65"/>
    </row>
    <row r="37" spans="1:8" ht="18" customHeight="1">
      <c r="A37" s="67" t="s">
        <v>1374</v>
      </c>
      <c r="B37" s="65">
        <f t="shared" si="1"/>
        <v>0</v>
      </c>
      <c r="C37" s="65"/>
      <c r="D37" s="65"/>
      <c r="E37" s="65"/>
      <c r="F37" s="65"/>
      <c r="G37" s="65"/>
      <c r="H37" s="65"/>
    </row>
    <row r="38" spans="1:8" ht="18" customHeight="1">
      <c r="A38" s="67" t="s">
        <v>1375</v>
      </c>
      <c r="B38" s="65">
        <f t="shared" si="1"/>
        <v>0</v>
      </c>
      <c r="C38" s="65"/>
      <c r="D38" s="65"/>
      <c r="E38" s="65"/>
      <c r="F38" s="65"/>
      <c r="G38" s="65"/>
      <c r="H38" s="65"/>
    </row>
    <row r="39" spans="1:8" ht="18" customHeight="1">
      <c r="A39" s="67" t="s">
        <v>1376</v>
      </c>
      <c r="B39" s="65">
        <f t="shared" si="1"/>
        <v>0</v>
      </c>
      <c r="C39" s="65"/>
      <c r="D39" s="65"/>
      <c r="E39" s="65"/>
      <c r="F39" s="65"/>
      <c r="G39" s="65"/>
      <c r="H39" s="65"/>
    </row>
    <row r="40" spans="1:8" ht="18" customHeight="1">
      <c r="A40" s="67" t="s">
        <v>1377</v>
      </c>
      <c r="B40" s="65">
        <f t="shared" si="1"/>
        <v>0</v>
      </c>
      <c r="C40" s="65"/>
      <c r="D40" s="65"/>
      <c r="E40" s="65"/>
      <c r="F40" s="65"/>
      <c r="G40" s="65"/>
      <c r="H40" s="65"/>
    </row>
    <row r="41" spans="1:8" ht="18" customHeight="1">
      <c r="A41" s="67" t="s">
        <v>1378</v>
      </c>
      <c r="B41" s="65">
        <f t="shared" si="1"/>
        <v>0</v>
      </c>
      <c r="C41" s="65"/>
      <c r="D41" s="65"/>
      <c r="E41" s="65"/>
      <c r="F41" s="65"/>
      <c r="G41" s="65"/>
      <c r="H41" s="65"/>
    </row>
    <row r="42" spans="1:8" ht="18" customHeight="1">
      <c r="A42" s="67" t="s">
        <v>1379</v>
      </c>
      <c r="B42" s="65">
        <f t="shared" si="1"/>
        <v>0</v>
      </c>
      <c r="C42" s="65"/>
      <c r="D42" s="65"/>
      <c r="E42" s="65"/>
      <c r="F42" s="65"/>
      <c r="G42" s="65"/>
      <c r="H42" s="65"/>
    </row>
    <row r="43" spans="1:8" ht="18" customHeight="1">
      <c r="A43" s="67" t="s">
        <v>1380</v>
      </c>
      <c r="B43" s="65">
        <f t="shared" si="1"/>
        <v>0</v>
      </c>
      <c r="C43" s="65"/>
      <c r="D43" s="65"/>
      <c r="E43" s="65"/>
      <c r="F43" s="65"/>
      <c r="G43" s="65"/>
      <c r="H43" s="65"/>
    </row>
    <row r="44" spans="1:8" ht="18" customHeight="1">
      <c r="A44" s="67" t="s">
        <v>1381</v>
      </c>
      <c r="B44" s="65">
        <f t="shared" si="1"/>
        <v>0</v>
      </c>
      <c r="C44" s="65"/>
      <c r="D44" s="65"/>
      <c r="E44" s="65"/>
      <c r="F44" s="65"/>
      <c r="G44" s="65"/>
      <c r="H44" s="65"/>
    </row>
    <row r="45" spans="1:8" ht="18" customHeight="1">
      <c r="A45" s="69" t="s">
        <v>1382</v>
      </c>
      <c r="B45" s="63">
        <f aca="true" t="shared" si="7" ref="B45:H45">B46</f>
        <v>0</v>
      </c>
      <c r="C45" s="63">
        <f t="shared" si="7"/>
        <v>0</v>
      </c>
      <c r="D45" s="63">
        <f t="shared" si="7"/>
        <v>0</v>
      </c>
      <c r="E45" s="63">
        <f t="shared" si="7"/>
        <v>0</v>
      </c>
      <c r="F45" s="63">
        <f t="shared" si="7"/>
        <v>0</v>
      </c>
      <c r="G45" s="63">
        <f t="shared" si="7"/>
        <v>0</v>
      </c>
      <c r="H45" s="63">
        <f t="shared" si="7"/>
        <v>0</v>
      </c>
    </row>
    <row r="46" spans="1:8" ht="18" customHeight="1">
      <c r="A46" s="67" t="s">
        <v>1383</v>
      </c>
      <c r="B46" s="65">
        <f t="shared" si="1"/>
        <v>0</v>
      </c>
      <c r="C46" s="65"/>
      <c r="D46" s="65"/>
      <c r="E46" s="65"/>
      <c r="F46" s="65"/>
      <c r="G46" s="65"/>
      <c r="H46" s="65"/>
    </row>
    <row r="47" spans="1:8" ht="18" customHeight="1">
      <c r="A47" s="69" t="s">
        <v>1384</v>
      </c>
      <c r="B47" s="63">
        <f aca="true" t="shared" si="8" ref="B47:H47">SUM(B48:B50)</f>
        <v>0</v>
      </c>
      <c r="C47" s="63">
        <f t="shared" si="8"/>
        <v>0</v>
      </c>
      <c r="D47" s="63">
        <f t="shared" si="8"/>
        <v>0</v>
      </c>
      <c r="E47" s="63">
        <f t="shared" si="8"/>
        <v>0</v>
      </c>
      <c r="F47" s="63">
        <f t="shared" si="8"/>
        <v>0</v>
      </c>
      <c r="G47" s="63">
        <f t="shared" si="8"/>
        <v>0</v>
      </c>
      <c r="H47" s="63">
        <f t="shared" si="8"/>
        <v>0</v>
      </c>
    </row>
    <row r="48" spans="1:8" ht="18" customHeight="1">
      <c r="A48" s="67" t="s">
        <v>1385</v>
      </c>
      <c r="B48" s="65">
        <f t="shared" si="1"/>
        <v>0</v>
      </c>
      <c r="C48" s="65"/>
      <c r="D48" s="65"/>
      <c r="E48" s="65"/>
      <c r="F48" s="65"/>
      <c r="G48" s="65"/>
      <c r="H48" s="65"/>
    </row>
    <row r="49" spans="1:8" ht="18" customHeight="1">
      <c r="A49" s="67" t="s">
        <v>1386</v>
      </c>
      <c r="B49" s="65">
        <f t="shared" si="1"/>
        <v>0</v>
      </c>
      <c r="C49" s="65"/>
      <c r="D49" s="65"/>
      <c r="E49" s="65"/>
      <c r="F49" s="65"/>
      <c r="G49" s="65"/>
      <c r="H49" s="65"/>
    </row>
    <row r="50" spans="1:8" ht="18" customHeight="1">
      <c r="A50" s="67" t="s">
        <v>1387</v>
      </c>
      <c r="B50" s="65">
        <f t="shared" si="1"/>
        <v>0</v>
      </c>
      <c r="C50" s="65"/>
      <c r="D50" s="65"/>
      <c r="E50" s="65"/>
      <c r="F50" s="65"/>
      <c r="G50" s="65"/>
      <c r="H50" s="65"/>
    </row>
    <row r="51" spans="1:8" ht="18" customHeight="1">
      <c r="A51" s="69" t="s">
        <v>1388</v>
      </c>
      <c r="B51" s="63">
        <f t="shared" si="1"/>
        <v>3654</v>
      </c>
      <c r="C51" s="63">
        <v>3654</v>
      </c>
      <c r="D51" s="63"/>
      <c r="E51" s="63"/>
      <c r="F51" s="63"/>
      <c r="G51" s="63"/>
      <c r="H51" s="63"/>
    </row>
    <row r="52" spans="1:8" ht="18" customHeight="1">
      <c r="A52" s="69" t="s">
        <v>1389</v>
      </c>
      <c r="B52" s="63">
        <f t="shared" si="1"/>
        <v>0</v>
      </c>
      <c r="C52" s="70"/>
      <c r="D52" s="70"/>
      <c r="E52" s="70"/>
      <c r="F52" s="70"/>
      <c r="G52" s="70"/>
      <c r="H52" s="70"/>
    </row>
    <row r="53" spans="1:8" ht="18" customHeight="1">
      <c r="A53" s="71" t="s">
        <v>1390</v>
      </c>
      <c r="B53" s="63">
        <f t="shared" si="1"/>
        <v>0</v>
      </c>
      <c r="C53" s="72"/>
      <c r="D53" s="72"/>
      <c r="E53" s="72"/>
      <c r="F53" s="72"/>
      <c r="G53" s="72"/>
      <c r="H53" s="72"/>
    </row>
    <row r="54" spans="1:8" ht="19.5" customHeight="1">
      <c r="A54" s="73"/>
      <c r="B54" s="73"/>
      <c r="C54" s="73"/>
      <c r="D54" s="73"/>
      <c r="E54" s="73"/>
      <c r="F54" s="73"/>
      <c r="G54" s="73"/>
      <c r="H54" s="73"/>
    </row>
    <row r="55" spans="1:8" ht="19.5" customHeight="1">
      <c r="A55" s="73"/>
      <c r="B55" s="73"/>
      <c r="C55" s="73"/>
      <c r="D55" s="73"/>
      <c r="E55" s="73"/>
      <c r="F55" s="73"/>
      <c r="G55" s="73"/>
      <c r="H55" s="73"/>
    </row>
    <row r="56" spans="1:8" ht="19.5" customHeight="1">
      <c r="A56" s="74" t="s">
        <v>1123</v>
      </c>
      <c r="B56" s="75">
        <f aca="true" t="shared" si="9" ref="B56:H56">SUM(B6,B10,B14,B17,B28,B34,B45,B47,B51,B52,B53)</f>
        <v>34051</v>
      </c>
      <c r="C56" s="75">
        <f t="shared" si="9"/>
        <v>34051</v>
      </c>
      <c r="D56" s="75">
        <f t="shared" si="9"/>
        <v>0</v>
      </c>
      <c r="E56" s="75">
        <f t="shared" si="9"/>
        <v>0</v>
      </c>
      <c r="F56" s="75">
        <f t="shared" si="9"/>
        <v>0</v>
      </c>
      <c r="G56" s="75">
        <f t="shared" si="9"/>
        <v>0</v>
      </c>
      <c r="H56" s="75">
        <f t="shared" si="9"/>
        <v>0</v>
      </c>
    </row>
    <row r="57" ht="19.5" customHeight="1"/>
    <row r="58" ht="19.5" customHeight="1"/>
    <row r="59" ht="19.5" customHeight="1"/>
    <row r="60" ht="19.5" customHeight="1"/>
    <row r="61" ht="19.5" customHeight="1"/>
    <row r="62" ht="19.5" customHeight="1"/>
    <row r="63" ht="19.5" customHeight="1"/>
  </sheetData>
  <sheetProtection/>
  <mergeCells count="9">
    <mergeCell ref="A2:H2"/>
    <mergeCell ref="A4:A5"/>
    <mergeCell ref="B4:B5"/>
    <mergeCell ref="C4:C5"/>
    <mergeCell ref="D4:D5"/>
    <mergeCell ref="E4:E5"/>
    <mergeCell ref="F4:F5"/>
    <mergeCell ref="G4:G5"/>
    <mergeCell ref="H4:H5"/>
  </mergeCells>
  <printOptions horizontalCentered="1"/>
  <pageMargins left="0.47" right="0.47" top="0.59" bottom="0.47" header="0.31" footer="0.31"/>
  <pageSetup horizontalDpi="600" verticalDpi="600" orientation="landscape" paperSize="9" scale="80"/>
</worksheet>
</file>

<file path=xl/worksheets/sheet15.xml><?xml version="1.0" encoding="utf-8"?>
<worksheet xmlns="http://schemas.openxmlformats.org/spreadsheetml/2006/main" xmlns:r="http://schemas.openxmlformats.org/officeDocument/2006/relationships">
  <dimension ref="A1:I25"/>
  <sheetViews>
    <sheetView zoomScale="85" zoomScaleNormal="85" zoomScaleSheetLayoutView="100" workbookViewId="0" topLeftCell="A1">
      <selection activeCell="A2" sqref="A2:I2"/>
    </sheetView>
  </sheetViews>
  <sheetFormatPr defaultColWidth="9.00390625" defaultRowHeight="14.25"/>
  <cols>
    <col min="1" max="1" width="41.75390625" style="32" bestFit="1" customWidth="1"/>
    <col min="2" max="2" width="23.25390625" style="32" bestFit="1" customWidth="1"/>
    <col min="3" max="3" width="15.875" style="32" bestFit="1" customWidth="1"/>
    <col min="4" max="4" width="17.125" style="32" bestFit="1" customWidth="1"/>
    <col min="5" max="5" width="19.375" style="32" bestFit="1" customWidth="1"/>
    <col min="6" max="6" width="21.00390625" style="32" bestFit="1" customWidth="1"/>
    <col min="7" max="7" width="15.625" style="32" bestFit="1" customWidth="1"/>
    <col min="8" max="8" width="16.00390625" style="32" bestFit="1" customWidth="1"/>
    <col min="9" max="9" width="16.50390625" style="32" bestFit="1" customWidth="1"/>
    <col min="10" max="16384" width="9.00390625" style="32" customWidth="1"/>
  </cols>
  <sheetData>
    <row r="1" ht="18.75" customHeight="1">
      <c r="A1" s="32" t="s">
        <v>1591</v>
      </c>
    </row>
    <row r="2" spans="1:9" ht="45" customHeight="1">
      <c r="A2" s="33" t="s">
        <v>1592</v>
      </c>
      <c r="B2" s="34"/>
      <c r="C2" s="34"/>
      <c r="D2" s="35"/>
      <c r="E2" s="34"/>
      <c r="F2" s="34"/>
      <c r="G2" s="34"/>
      <c r="H2" s="34"/>
      <c r="I2" s="34"/>
    </row>
    <row r="3" spans="1:9" ht="19.5" customHeight="1">
      <c r="A3" s="36" t="s">
        <v>1593</v>
      </c>
      <c r="B3" s="36"/>
      <c r="C3" s="37"/>
      <c r="D3" s="38"/>
      <c r="E3" s="36"/>
      <c r="F3" s="36"/>
      <c r="G3" s="36"/>
      <c r="H3" s="36"/>
      <c r="I3" s="51" t="s">
        <v>18</v>
      </c>
    </row>
    <row r="4" spans="1:9" ht="39.75" customHeight="1">
      <c r="A4" s="39" t="s">
        <v>1594</v>
      </c>
      <c r="B4" s="40" t="s">
        <v>1126</v>
      </c>
      <c r="C4" s="41" t="s">
        <v>1595</v>
      </c>
      <c r="D4" s="41" t="s">
        <v>1596</v>
      </c>
      <c r="E4" s="49" t="s">
        <v>1597</v>
      </c>
      <c r="F4" s="50" t="s">
        <v>1598</v>
      </c>
      <c r="G4" s="50" t="s">
        <v>1599</v>
      </c>
      <c r="H4" s="50" t="s">
        <v>1600</v>
      </c>
      <c r="I4" s="40" t="s">
        <v>1601</v>
      </c>
    </row>
    <row r="5" spans="1:9" ht="27" customHeight="1">
      <c r="A5" s="42" t="s">
        <v>1602</v>
      </c>
      <c r="B5" s="43">
        <f>SUM(C5:I5)</f>
        <v>33346</v>
      </c>
      <c r="C5" s="43"/>
      <c r="D5" s="43">
        <f>SUM(D6:D11)</f>
        <v>11646</v>
      </c>
      <c r="E5" s="43">
        <f>SUM(E6:E11)</f>
        <v>20343</v>
      </c>
      <c r="F5" s="43"/>
      <c r="G5" s="43"/>
      <c r="H5" s="43">
        <f>SUM(H6:H11)</f>
        <v>502</v>
      </c>
      <c r="I5" s="43">
        <f>SUM(I6:I11)</f>
        <v>855</v>
      </c>
    </row>
    <row r="6" spans="1:9" ht="27" customHeight="1">
      <c r="A6" s="44" t="s">
        <v>1603</v>
      </c>
      <c r="B6" s="43">
        <f aca="true" t="shared" si="0" ref="B6:B23">SUM(C6:I6)</f>
        <v>18235</v>
      </c>
      <c r="C6" s="43"/>
      <c r="D6" s="43">
        <v>2818</v>
      </c>
      <c r="E6" s="43">
        <v>14151</v>
      </c>
      <c r="F6" s="43"/>
      <c r="G6" s="43"/>
      <c r="H6" s="43">
        <v>497</v>
      </c>
      <c r="I6" s="52">
        <v>769</v>
      </c>
    </row>
    <row r="7" spans="1:9" ht="27" customHeight="1">
      <c r="A7" s="44" t="s">
        <v>1604</v>
      </c>
      <c r="B7" s="43">
        <f t="shared" si="0"/>
        <v>13971</v>
      </c>
      <c r="C7" s="43"/>
      <c r="D7" s="43">
        <v>7971</v>
      </c>
      <c r="E7" s="43">
        <v>6000</v>
      </c>
      <c r="F7" s="43"/>
      <c r="G7" s="43"/>
      <c r="H7" s="43"/>
      <c r="I7" s="52"/>
    </row>
    <row r="8" spans="1:9" ht="27" customHeight="1">
      <c r="A8" s="45" t="s">
        <v>1605</v>
      </c>
      <c r="B8" s="43">
        <f t="shared" si="0"/>
        <v>635</v>
      </c>
      <c r="C8" s="43"/>
      <c r="D8" s="43">
        <v>365</v>
      </c>
      <c r="E8" s="43">
        <v>179</v>
      </c>
      <c r="F8" s="43"/>
      <c r="G8" s="43"/>
      <c r="H8" s="43">
        <v>5</v>
      </c>
      <c r="I8" s="52">
        <v>86</v>
      </c>
    </row>
    <row r="9" spans="1:9" ht="27" customHeight="1">
      <c r="A9" s="45" t="s">
        <v>1606</v>
      </c>
      <c r="B9" s="43">
        <f t="shared" si="0"/>
        <v>475</v>
      </c>
      <c r="C9" s="43"/>
      <c r="D9" s="43">
        <v>475</v>
      </c>
      <c r="E9" s="43"/>
      <c r="F9" s="43"/>
      <c r="G9" s="43"/>
      <c r="H9" s="43"/>
      <c r="I9" s="43"/>
    </row>
    <row r="10" spans="1:9" ht="27" customHeight="1">
      <c r="A10" s="45" t="s">
        <v>1607</v>
      </c>
      <c r="B10" s="43">
        <f t="shared" si="0"/>
        <v>30</v>
      </c>
      <c r="C10" s="43"/>
      <c r="D10" s="43">
        <v>17</v>
      </c>
      <c r="E10" s="43">
        <v>13</v>
      </c>
      <c r="F10" s="43"/>
      <c r="G10" s="43"/>
      <c r="H10" s="43"/>
      <c r="I10" s="43"/>
    </row>
    <row r="11" spans="1:9" ht="27" customHeight="1">
      <c r="A11" s="45" t="s">
        <v>1608</v>
      </c>
      <c r="B11" s="43"/>
      <c r="C11" s="43"/>
      <c r="D11" s="43"/>
      <c r="E11" s="43"/>
      <c r="F11" s="43"/>
      <c r="G11" s="43"/>
      <c r="H11" s="43"/>
      <c r="I11" s="43"/>
    </row>
    <row r="12" spans="1:9" ht="27" customHeight="1">
      <c r="A12" s="44" t="s">
        <v>1609</v>
      </c>
      <c r="B12" s="43">
        <f t="shared" si="0"/>
        <v>36318</v>
      </c>
      <c r="C12" s="43"/>
      <c r="D12" s="43">
        <f>SUM(D13:D22)</f>
        <v>7631</v>
      </c>
      <c r="E12" s="43">
        <f>SUM(E13:E22)</f>
        <v>27196</v>
      </c>
      <c r="F12" s="43"/>
      <c r="G12" s="43"/>
      <c r="H12" s="43">
        <f>SUM(H13:H22)</f>
        <v>641</v>
      </c>
      <c r="I12" s="43">
        <f>SUM(I13:I22)</f>
        <v>850</v>
      </c>
    </row>
    <row r="13" spans="1:9" ht="27" customHeight="1">
      <c r="A13" s="44" t="s">
        <v>1610</v>
      </c>
      <c r="B13" s="43">
        <f t="shared" si="0"/>
        <v>35268</v>
      </c>
      <c r="C13" s="43"/>
      <c r="D13" s="43">
        <v>7105</v>
      </c>
      <c r="E13" s="43">
        <v>27196</v>
      </c>
      <c r="F13" s="43"/>
      <c r="G13" s="43"/>
      <c r="H13" s="43">
        <v>591</v>
      </c>
      <c r="I13" s="43">
        <v>376</v>
      </c>
    </row>
    <row r="14" spans="1:9" ht="27" customHeight="1">
      <c r="A14" s="44" t="s">
        <v>1611</v>
      </c>
      <c r="B14" s="43">
        <f t="shared" si="0"/>
        <v>15</v>
      </c>
      <c r="C14" s="43"/>
      <c r="D14" s="43">
        <v>15</v>
      </c>
      <c r="E14" s="43"/>
      <c r="F14" s="43"/>
      <c r="G14" s="43"/>
      <c r="H14" s="43"/>
      <c r="I14" s="43"/>
    </row>
    <row r="15" spans="1:9" ht="27" customHeight="1">
      <c r="A15" s="45" t="s">
        <v>1612</v>
      </c>
      <c r="B15" s="43">
        <f t="shared" si="0"/>
        <v>330</v>
      </c>
      <c r="C15" s="43"/>
      <c r="D15" s="43">
        <v>330</v>
      </c>
      <c r="E15" s="43"/>
      <c r="F15" s="43"/>
      <c r="G15" s="43"/>
      <c r="H15" s="43"/>
      <c r="I15" s="43"/>
    </row>
    <row r="16" spans="1:9" ht="27" customHeight="1">
      <c r="A16" s="45" t="s">
        <v>1613</v>
      </c>
      <c r="B16" s="43">
        <f t="shared" si="0"/>
        <v>181</v>
      </c>
      <c r="C16" s="43"/>
      <c r="D16" s="43">
        <v>181</v>
      </c>
      <c r="E16" s="43"/>
      <c r="F16" s="43"/>
      <c r="G16" s="43"/>
      <c r="H16" s="43"/>
      <c r="I16" s="43"/>
    </row>
    <row r="17" spans="1:9" ht="27" customHeight="1">
      <c r="A17" s="45" t="s">
        <v>1614</v>
      </c>
      <c r="B17" s="43">
        <f t="shared" si="0"/>
        <v>270</v>
      </c>
      <c r="C17" s="43"/>
      <c r="D17" s="43"/>
      <c r="E17" s="43"/>
      <c r="F17" s="43"/>
      <c r="G17" s="43"/>
      <c r="H17" s="43">
        <v>50</v>
      </c>
      <c r="I17" s="43">
        <v>220</v>
      </c>
    </row>
    <row r="18" spans="1:9" ht="27" customHeight="1">
      <c r="A18" s="45" t="s">
        <v>1615</v>
      </c>
      <c r="B18" s="43">
        <f t="shared" si="0"/>
        <v>77</v>
      </c>
      <c r="C18" s="43"/>
      <c r="D18" s="43"/>
      <c r="E18" s="43"/>
      <c r="F18" s="43"/>
      <c r="G18" s="43"/>
      <c r="H18" s="43"/>
      <c r="I18" s="43">
        <v>77</v>
      </c>
    </row>
    <row r="19" spans="1:9" ht="27" customHeight="1">
      <c r="A19" s="45" t="s">
        <v>1616</v>
      </c>
      <c r="B19" s="43">
        <f t="shared" si="0"/>
        <v>4</v>
      </c>
      <c r="C19" s="43"/>
      <c r="D19" s="43"/>
      <c r="E19" s="43"/>
      <c r="F19" s="43"/>
      <c r="G19" s="43"/>
      <c r="H19" s="43"/>
      <c r="I19" s="43">
        <v>4</v>
      </c>
    </row>
    <row r="20" spans="1:9" ht="27" customHeight="1">
      <c r="A20" s="45" t="s">
        <v>1617</v>
      </c>
      <c r="B20" s="43">
        <f t="shared" si="0"/>
        <v>77</v>
      </c>
      <c r="C20" s="43"/>
      <c r="D20" s="43"/>
      <c r="E20" s="43"/>
      <c r="F20" s="43"/>
      <c r="G20" s="43"/>
      <c r="H20" s="43"/>
      <c r="I20" s="43">
        <v>77</v>
      </c>
    </row>
    <row r="21" spans="1:9" ht="27" customHeight="1">
      <c r="A21" s="45" t="s">
        <v>1618</v>
      </c>
      <c r="B21" s="43">
        <f t="shared" si="0"/>
        <v>8</v>
      </c>
      <c r="C21" s="43"/>
      <c r="D21" s="43"/>
      <c r="E21" s="43"/>
      <c r="F21" s="43"/>
      <c r="G21" s="43"/>
      <c r="H21" s="43"/>
      <c r="I21" s="43">
        <v>8</v>
      </c>
    </row>
    <row r="22" spans="1:9" ht="27" customHeight="1">
      <c r="A22" s="45" t="s">
        <v>1619</v>
      </c>
      <c r="B22" s="43">
        <f t="shared" si="0"/>
        <v>88</v>
      </c>
      <c r="C22" s="43"/>
      <c r="D22" s="43"/>
      <c r="E22" s="43"/>
      <c r="F22" s="43"/>
      <c r="G22" s="43"/>
      <c r="H22" s="43"/>
      <c r="I22" s="43">
        <v>88</v>
      </c>
    </row>
    <row r="23" spans="1:9" ht="27" customHeight="1">
      <c r="A23" s="42" t="s">
        <v>1620</v>
      </c>
      <c r="B23" s="43">
        <f t="shared" si="0"/>
        <v>-2972</v>
      </c>
      <c r="C23" s="43"/>
      <c r="D23" s="43">
        <f>D5-D12</f>
        <v>4015</v>
      </c>
      <c r="E23" s="43">
        <f>E5-E12</f>
        <v>-6853</v>
      </c>
      <c r="F23" s="43"/>
      <c r="G23" s="43"/>
      <c r="H23" s="43">
        <f>H5-H12</f>
        <v>-139</v>
      </c>
      <c r="I23" s="43">
        <f>I5-I12</f>
        <v>5</v>
      </c>
    </row>
    <row r="24" spans="1:9" ht="27" customHeight="1">
      <c r="A24" s="44" t="s">
        <v>1621</v>
      </c>
      <c r="B24" s="43">
        <v>39830</v>
      </c>
      <c r="C24" s="43"/>
      <c r="D24" s="43">
        <v>31438</v>
      </c>
      <c r="E24" s="43">
        <v>2468</v>
      </c>
      <c r="F24" s="43"/>
      <c r="G24" s="43"/>
      <c r="H24" s="43">
        <v>1125</v>
      </c>
      <c r="I24" s="52">
        <v>4799</v>
      </c>
    </row>
    <row r="25" spans="1:9" ht="27" customHeight="1">
      <c r="A25" s="46"/>
      <c r="B25" s="47"/>
      <c r="C25" s="47"/>
      <c r="D25" s="48"/>
      <c r="E25" s="48"/>
      <c r="F25" s="47"/>
      <c r="G25" s="47"/>
      <c r="H25" s="48"/>
      <c r="I25" s="48"/>
    </row>
  </sheetData>
  <sheetProtection/>
  <autoFilter ref="B4:I24"/>
  <mergeCells count="1">
    <mergeCell ref="A2:I2"/>
  </mergeCells>
  <printOptions horizontalCentered="1" verticalCentered="1"/>
  <pageMargins left="0.55" right="0.35" top="0.7900000000000001" bottom="0.7900000000000001" header="0.51" footer="0.5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P19"/>
  <sheetViews>
    <sheetView zoomScaleSheetLayoutView="100" workbookViewId="0" topLeftCell="A1">
      <selection activeCell="A2" sqref="A2:P2"/>
    </sheetView>
  </sheetViews>
  <sheetFormatPr defaultColWidth="7.75390625" defaultRowHeight="14.25"/>
  <cols>
    <col min="1" max="1" width="33.75390625" style="1" customWidth="1"/>
    <col min="2" max="2" width="6.375" style="1" customWidth="1"/>
    <col min="3" max="8" width="9.25390625" style="1" customWidth="1"/>
    <col min="9" max="9" width="33.75390625" style="1" customWidth="1"/>
    <col min="10" max="10" width="6.375" style="1" customWidth="1"/>
    <col min="11" max="16" width="8.75390625" style="1" customWidth="1"/>
    <col min="17" max="16384" width="7.75390625" style="1" customWidth="1"/>
  </cols>
  <sheetData>
    <row r="1" s="1" customFormat="1" ht="14.25" customHeight="1">
      <c r="A1" s="3" t="s">
        <v>1622</v>
      </c>
    </row>
    <row r="2" spans="1:16" s="2" customFormat="1" ht="30" customHeight="1">
      <c r="A2" s="4" t="s">
        <v>1623</v>
      </c>
      <c r="B2" s="4"/>
      <c r="C2" s="4"/>
      <c r="D2" s="4"/>
      <c r="E2" s="4"/>
      <c r="F2" s="4"/>
      <c r="G2" s="4"/>
      <c r="H2" s="4"/>
      <c r="I2" s="4"/>
      <c r="J2" s="4"/>
      <c r="K2" s="4"/>
      <c r="L2" s="4"/>
      <c r="M2" s="4"/>
      <c r="N2" s="4"/>
      <c r="O2" s="4"/>
      <c r="P2" s="4"/>
    </row>
    <row r="3" spans="1:16" s="1" customFormat="1" ht="21" customHeight="1">
      <c r="A3" s="5" t="s">
        <v>18</v>
      </c>
      <c r="B3" s="5"/>
      <c r="C3" s="5"/>
      <c r="D3" s="5"/>
      <c r="E3" s="5"/>
      <c r="F3" s="5"/>
      <c r="G3" s="5"/>
      <c r="H3" s="5"/>
      <c r="I3" s="5"/>
      <c r="J3" s="5"/>
      <c r="K3" s="5"/>
      <c r="L3" s="5"/>
      <c r="M3" s="5"/>
      <c r="N3" s="5"/>
      <c r="O3" s="5"/>
      <c r="P3" s="5"/>
    </row>
    <row r="4" spans="1:16" s="1" customFormat="1" ht="20.25" customHeight="1">
      <c r="A4" s="8" t="s">
        <v>1624</v>
      </c>
      <c r="B4" s="7"/>
      <c r="C4" s="7"/>
      <c r="D4" s="7"/>
      <c r="E4" s="7"/>
      <c r="F4" s="7"/>
      <c r="G4" s="7"/>
      <c r="H4" s="7"/>
      <c r="I4" s="8" t="s">
        <v>1625</v>
      </c>
      <c r="J4" s="7"/>
      <c r="K4" s="7"/>
      <c r="L4" s="7"/>
      <c r="M4" s="7"/>
      <c r="N4" s="7"/>
      <c r="O4" s="7"/>
      <c r="P4" s="7"/>
    </row>
    <row r="5" spans="1:16" s="1" customFormat="1" ht="20.25" customHeight="1">
      <c r="A5" s="8" t="s">
        <v>1594</v>
      </c>
      <c r="B5" s="8" t="s">
        <v>1626</v>
      </c>
      <c r="C5" s="8" t="s">
        <v>1627</v>
      </c>
      <c r="D5" s="7"/>
      <c r="E5" s="7"/>
      <c r="F5" s="8" t="s">
        <v>21</v>
      </c>
      <c r="G5" s="7"/>
      <c r="H5" s="7"/>
      <c r="I5" s="8" t="s">
        <v>1594</v>
      </c>
      <c r="J5" s="8" t="s">
        <v>1626</v>
      </c>
      <c r="K5" s="8" t="s">
        <v>1627</v>
      </c>
      <c r="L5" s="7"/>
      <c r="M5" s="7"/>
      <c r="N5" s="8" t="s">
        <v>21</v>
      </c>
      <c r="O5" s="7"/>
      <c r="P5" s="7"/>
    </row>
    <row r="6" spans="1:16" s="23" customFormat="1" ht="42" customHeight="1">
      <c r="A6" s="24"/>
      <c r="B6" s="24"/>
      <c r="C6" s="6" t="s">
        <v>1126</v>
      </c>
      <c r="D6" s="6" t="s">
        <v>1628</v>
      </c>
      <c r="E6" s="6" t="s">
        <v>1629</v>
      </c>
      <c r="F6" s="6" t="s">
        <v>1126</v>
      </c>
      <c r="G6" s="6" t="s">
        <v>1628</v>
      </c>
      <c r="H6" s="6" t="s">
        <v>1629</v>
      </c>
      <c r="I6" s="24"/>
      <c r="J6" s="24"/>
      <c r="K6" s="6" t="s">
        <v>1126</v>
      </c>
      <c r="L6" s="6" t="s">
        <v>1628</v>
      </c>
      <c r="M6" s="6" t="s">
        <v>1629</v>
      </c>
      <c r="N6" s="6" t="s">
        <v>1126</v>
      </c>
      <c r="O6" s="6" t="s">
        <v>1628</v>
      </c>
      <c r="P6" s="6" t="s">
        <v>1629</v>
      </c>
    </row>
    <row r="7" spans="1:16" s="1" customFormat="1" ht="20.25" customHeight="1">
      <c r="A7" s="8" t="s">
        <v>1630</v>
      </c>
      <c r="B7" s="7"/>
      <c r="C7" s="8" t="s">
        <v>1631</v>
      </c>
      <c r="D7" s="8" t="s">
        <v>1632</v>
      </c>
      <c r="E7" s="6" t="s">
        <v>1633</v>
      </c>
      <c r="F7" s="8" t="s">
        <v>1634</v>
      </c>
      <c r="G7" s="8" t="s">
        <v>1635</v>
      </c>
      <c r="H7" s="6" t="s">
        <v>1636</v>
      </c>
      <c r="I7" s="8" t="s">
        <v>1630</v>
      </c>
      <c r="J7" s="7"/>
      <c r="K7" s="8" t="s">
        <v>1631</v>
      </c>
      <c r="L7" s="8" t="s">
        <v>1632</v>
      </c>
      <c r="M7" s="6" t="s">
        <v>1633</v>
      </c>
      <c r="N7" s="8" t="s">
        <v>1634</v>
      </c>
      <c r="O7" s="8" t="s">
        <v>1635</v>
      </c>
      <c r="P7" s="8" t="s">
        <v>1636</v>
      </c>
    </row>
    <row r="8" spans="1:16" s="1" customFormat="1" ht="20.25" customHeight="1">
      <c r="A8" s="9" t="s">
        <v>1637</v>
      </c>
      <c r="B8" s="8" t="s">
        <v>1631</v>
      </c>
      <c r="C8" s="10"/>
      <c r="D8" s="10"/>
      <c r="E8" s="10"/>
      <c r="F8" s="10"/>
      <c r="G8" s="10"/>
      <c r="H8" s="10"/>
      <c r="I8" s="9" t="s">
        <v>1638</v>
      </c>
      <c r="J8" s="8" t="s">
        <v>1639</v>
      </c>
      <c r="K8" s="10"/>
      <c r="L8" s="10"/>
      <c r="M8" s="10"/>
      <c r="N8" s="10"/>
      <c r="O8" s="10"/>
      <c r="P8" s="10"/>
    </row>
    <row r="9" spans="1:16" s="1" customFormat="1" ht="20.25" customHeight="1">
      <c r="A9" s="9" t="s">
        <v>1640</v>
      </c>
      <c r="B9" s="8" t="s">
        <v>1632</v>
      </c>
      <c r="C9" s="10"/>
      <c r="D9" s="10"/>
      <c r="E9" s="10"/>
      <c r="F9" s="10"/>
      <c r="G9" s="10"/>
      <c r="H9" s="10"/>
      <c r="I9" s="9" t="s">
        <v>1641</v>
      </c>
      <c r="J9" s="8" t="s">
        <v>1642</v>
      </c>
      <c r="K9" s="10"/>
      <c r="L9" s="10"/>
      <c r="M9" s="10"/>
      <c r="N9" s="10"/>
      <c r="O9" s="10"/>
      <c r="P9" s="10"/>
    </row>
    <row r="10" spans="1:16" s="1" customFormat="1" ht="20.25" customHeight="1">
      <c r="A10" s="9" t="s">
        <v>1643</v>
      </c>
      <c r="B10" s="8" t="s">
        <v>1633</v>
      </c>
      <c r="C10" s="10"/>
      <c r="D10" s="10"/>
      <c r="E10" s="10"/>
      <c r="F10" s="10"/>
      <c r="G10" s="10"/>
      <c r="H10" s="10"/>
      <c r="I10" s="9" t="s">
        <v>1644</v>
      </c>
      <c r="J10" s="8" t="s">
        <v>1645</v>
      </c>
      <c r="K10" s="10"/>
      <c r="L10" s="10"/>
      <c r="M10" s="10"/>
      <c r="N10" s="10"/>
      <c r="O10" s="10"/>
      <c r="P10" s="10"/>
    </row>
    <row r="11" spans="1:16" s="1" customFormat="1" ht="20.25" customHeight="1">
      <c r="A11" s="9" t="s">
        <v>1646</v>
      </c>
      <c r="B11" s="8" t="s">
        <v>1634</v>
      </c>
      <c r="C11" s="10"/>
      <c r="D11" s="10"/>
      <c r="E11" s="10"/>
      <c r="F11" s="10"/>
      <c r="G11" s="10"/>
      <c r="H11" s="10"/>
      <c r="I11" s="9" t="s">
        <v>1647</v>
      </c>
      <c r="J11" s="8" t="s">
        <v>1648</v>
      </c>
      <c r="K11" s="10"/>
      <c r="L11" s="10"/>
      <c r="M11" s="28"/>
      <c r="N11" s="28"/>
      <c r="O11" s="28"/>
      <c r="P11" s="28"/>
    </row>
    <row r="12" spans="1:16" s="1" customFormat="1" ht="20.25" customHeight="1">
      <c r="A12" s="9" t="s">
        <v>1649</v>
      </c>
      <c r="B12" s="8" t="s">
        <v>1635</v>
      </c>
      <c r="C12" s="10"/>
      <c r="D12" s="10"/>
      <c r="E12" s="10"/>
      <c r="F12" s="10"/>
      <c r="G12" s="10"/>
      <c r="H12" s="10"/>
      <c r="I12" s="9"/>
      <c r="J12" s="8"/>
      <c r="K12" s="16"/>
      <c r="L12" s="16"/>
      <c r="M12" s="28"/>
      <c r="N12" s="28"/>
      <c r="O12" s="28"/>
      <c r="P12" s="28"/>
    </row>
    <row r="13" spans="1:16" s="1" customFormat="1" ht="20.25" customHeight="1">
      <c r="A13" s="9"/>
      <c r="B13" s="8"/>
      <c r="C13" s="16"/>
      <c r="D13" s="16"/>
      <c r="E13" s="16"/>
      <c r="F13" s="16"/>
      <c r="G13" s="16"/>
      <c r="H13" s="16"/>
      <c r="I13" s="9"/>
      <c r="J13" s="8"/>
      <c r="K13" s="16"/>
      <c r="L13" s="16"/>
      <c r="M13" s="28"/>
      <c r="N13" s="28"/>
      <c r="O13" s="28"/>
      <c r="P13" s="28"/>
    </row>
    <row r="14" spans="1:16" s="1" customFormat="1" ht="20.25" customHeight="1">
      <c r="A14" s="25" t="s">
        <v>1650</v>
      </c>
      <c r="B14" s="25" t="s">
        <v>1636</v>
      </c>
      <c r="C14" s="26"/>
      <c r="D14" s="26"/>
      <c r="E14" s="26"/>
      <c r="F14" s="26"/>
      <c r="G14" s="26"/>
      <c r="H14" s="26"/>
      <c r="I14" s="25" t="s">
        <v>1651</v>
      </c>
      <c r="J14" s="25" t="s">
        <v>1652</v>
      </c>
      <c r="K14" s="26"/>
      <c r="L14" s="26"/>
      <c r="M14" s="31"/>
      <c r="N14" s="31"/>
      <c r="O14" s="31"/>
      <c r="P14" s="31"/>
    </row>
    <row r="15" spans="1:16" s="1" customFormat="1" ht="20.25" customHeight="1">
      <c r="A15" s="9" t="s">
        <v>1653</v>
      </c>
      <c r="B15" s="8" t="s">
        <v>1654</v>
      </c>
      <c r="C15" s="10"/>
      <c r="D15" s="10"/>
      <c r="E15" s="28"/>
      <c r="F15" s="28"/>
      <c r="G15" s="28"/>
      <c r="H15" s="28"/>
      <c r="I15" s="9" t="s">
        <v>1655</v>
      </c>
      <c r="J15" s="8" t="s">
        <v>1656</v>
      </c>
      <c r="K15" s="10"/>
      <c r="L15" s="10"/>
      <c r="M15" s="28"/>
      <c r="N15" s="28"/>
      <c r="O15" s="28"/>
      <c r="P15" s="28"/>
    </row>
    <row r="16" spans="1:16" s="1" customFormat="1" ht="20.25" customHeight="1">
      <c r="A16" s="9" t="s">
        <v>1657</v>
      </c>
      <c r="B16" s="8" t="s">
        <v>1658</v>
      </c>
      <c r="C16" s="10"/>
      <c r="D16" s="10"/>
      <c r="E16" s="28"/>
      <c r="F16" s="28"/>
      <c r="G16" s="28"/>
      <c r="H16" s="28"/>
      <c r="I16" s="9" t="s">
        <v>1659</v>
      </c>
      <c r="J16" s="8" t="s">
        <v>1660</v>
      </c>
      <c r="K16" s="10"/>
      <c r="L16" s="10"/>
      <c r="M16" s="28"/>
      <c r="N16" s="28"/>
      <c r="O16" s="28"/>
      <c r="P16" s="28"/>
    </row>
    <row r="17" spans="1:16" s="1" customFormat="1" ht="20.25" customHeight="1">
      <c r="A17" s="9" t="s">
        <v>1661</v>
      </c>
      <c r="B17" s="8" t="s">
        <v>1662</v>
      </c>
      <c r="C17" s="10"/>
      <c r="D17" s="10"/>
      <c r="E17" s="28"/>
      <c r="F17" s="28"/>
      <c r="G17" s="28"/>
      <c r="H17" s="28"/>
      <c r="I17" s="9" t="s">
        <v>1663</v>
      </c>
      <c r="J17" s="8" t="s">
        <v>1664</v>
      </c>
      <c r="K17" s="10"/>
      <c r="L17" s="10"/>
      <c r="M17" s="28"/>
      <c r="N17" s="28"/>
      <c r="O17" s="28"/>
      <c r="P17" s="28"/>
    </row>
    <row r="18" spans="1:16" s="1" customFormat="1" ht="20.25" customHeight="1">
      <c r="A18" s="8"/>
      <c r="B18" s="8"/>
      <c r="C18" s="16"/>
      <c r="D18" s="16"/>
      <c r="E18" s="28"/>
      <c r="F18" s="28"/>
      <c r="G18" s="28"/>
      <c r="H18" s="28"/>
      <c r="I18" s="9" t="s">
        <v>1665</v>
      </c>
      <c r="J18" s="8" t="s">
        <v>1666</v>
      </c>
      <c r="K18" s="10"/>
      <c r="L18" s="10"/>
      <c r="M18" s="28"/>
      <c r="N18" s="28"/>
      <c r="O18" s="28"/>
      <c r="P18" s="28"/>
    </row>
    <row r="19" spans="1:16" s="1" customFormat="1" ht="20.25" customHeight="1">
      <c r="A19" s="27" t="s">
        <v>1667</v>
      </c>
      <c r="B19" s="27" t="s">
        <v>1668</v>
      </c>
      <c r="C19" s="14"/>
      <c r="D19" s="14"/>
      <c r="E19" s="29"/>
      <c r="F19" s="29"/>
      <c r="G19" s="29"/>
      <c r="H19" s="29"/>
      <c r="I19" s="27" t="s">
        <v>1669</v>
      </c>
      <c r="J19" s="27" t="s">
        <v>1670</v>
      </c>
      <c r="K19" s="14"/>
      <c r="L19" s="30"/>
      <c r="M19" s="29"/>
      <c r="N19" s="29"/>
      <c r="O19" s="29"/>
      <c r="P19" s="29"/>
    </row>
  </sheetData>
  <sheetProtection/>
  <mergeCells count="12">
    <mergeCell ref="A2:P2"/>
    <mergeCell ref="A3:P3"/>
    <mergeCell ref="A4:H4"/>
    <mergeCell ref="I4:P4"/>
    <mergeCell ref="C5:E5"/>
    <mergeCell ref="F5:H5"/>
    <mergeCell ref="K5:M5"/>
    <mergeCell ref="N5:P5"/>
    <mergeCell ref="A5:A6"/>
    <mergeCell ref="B5:B6"/>
    <mergeCell ref="I5:I6"/>
    <mergeCell ref="J5:J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2" sqref="A2:I2"/>
    </sheetView>
  </sheetViews>
  <sheetFormatPr defaultColWidth="7.75390625" defaultRowHeight="14.25"/>
  <cols>
    <col min="1" max="1" width="9.875" style="1" customWidth="1"/>
    <col min="2" max="2" width="34.625" style="1" customWidth="1"/>
    <col min="3" max="9" width="12.125" style="1" customWidth="1"/>
    <col min="10" max="16384" width="7.75390625" style="1" customWidth="1"/>
  </cols>
  <sheetData>
    <row r="1" s="1" customFormat="1" ht="14.25" customHeight="1">
      <c r="A1" s="3" t="s">
        <v>1671</v>
      </c>
    </row>
    <row r="2" spans="1:9" s="2" customFormat="1" ht="34.5" customHeight="1">
      <c r="A2" s="4" t="s">
        <v>1672</v>
      </c>
      <c r="B2" s="4"/>
      <c r="C2" s="4"/>
      <c r="D2" s="4"/>
      <c r="E2" s="4"/>
      <c r="F2" s="4"/>
      <c r="G2" s="4"/>
      <c r="H2" s="4"/>
      <c r="I2" s="4"/>
    </row>
    <row r="3" spans="1:9" s="1" customFormat="1" ht="21" customHeight="1">
      <c r="A3" s="5" t="s">
        <v>18</v>
      </c>
      <c r="B3" s="5"/>
      <c r="C3" s="5"/>
      <c r="D3" s="5"/>
      <c r="E3" s="5"/>
      <c r="F3" s="5"/>
      <c r="G3" s="5"/>
      <c r="H3" s="5"/>
      <c r="I3" s="5"/>
    </row>
    <row r="4" spans="1:9" s="1" customFormat="1" ht="33" customHeight="1">
      <c r="A4" s="6" t="s">
        <v>1673</v>
      </c>
      <c r="B4" s="6" t="s">
        <v>1674</v>
      </c>
      <c r="C4" s="6" t="s">
        <v>1627</v>
      </c>
      <c r="D4" s="7"/>
      <c r="E4" s="7"/>
      <c r="F4" s="6" t="s">
        <v>21</v>
      </c>
      <c r="G4" s="7"/>
      <c r="H4" s="7"/>
      <c r="I4" s="6" t="s">
        <v>1675</v>
      </c>
    </row>
    <row r="5" spans="1:9" s="1" customFormat="1" ht="33" customHeight="1">
      <c r="A5" s="7"/>
      <c r="B5" s="7"/>
      <c r="C5" s="6" t="s">
        <v>1169</v>
      </c>
      <c r="D5" s="6" t="s">
        <v>1628</v>
      </c>
      <c r="E5" s="6" t="s">
        <v>1629</v>
      </c>
      <c r="F5" s="6" t="s">
        <v>1169</v>
      </c>
      <c r="G5" s="6" t="s">
        <v>1628</v>
      </c>
      <c r="H5" s="6" t="s">
        <v>1629</v>
      </c>
      <c r="I5" s="7"/>
    </row>
    <row r="6" spans="1:9" s="1" customFormat="1" ht="20.25" customHeight="1">
      <c r="A6" s="7"/>
      <c r="B6" s="8" t="s">
        <v>1630</v>
      </c>
      <c r="C6" s="6" t="s">
        <v>1631</v>
      </c>
      <c r="D6" s="6" t="s">
        <v>1632</v>
      </c>
      <c r="E6" s="6" t="s">
        <v>1633</v>
      </c>
      <c r="F6" s="6" t="s">
        <v>1634</v>
      </c>
      <c r="G6" s="6" t="s">
        <v>1635</v>
      </c>
      <c r="H6" s="6" t="s">
        <v>1636</v>
      </c>
      <c r="I6" s="8" t="s">
        <v>1654</v>
      </c>
    </row>
    <row r="7" spans="1:9" s="1" customFormat="1" ht="21.75" customHeight="1">
      <c r="A7" s="9" t="s">
        <v>1676</v>
      </c>
      <c r="B7" s="9" t="s">
        <v>1637</v>
      </c>
      <c r="C7" s="10"/>
      <c r="D7" s="10"/>
      <c r="E7" s="10"/>
      <c r="F7" s="10"/>
      <c r="G7" s="10"/>
      <c r="H7" s="10"/>
      <c r="I7" s="19"/>
    </row>
    <row r="8" spans="1:9" s="1" customFormat="1" ht="21.75" customHeight="1">
      <c r="A8" s="11"/>
      <c r="B8" s="11"/>
      <c r="C8" s="10"/>
      <c r="D8" s="10"/>
      <c r="E8" s="10"/>
      <c r="F8" s="10"/>
      <c r="G8" s="10"/>
      <c r="H8" s="10"/>
      <c r="I8" s="19"/>
    </row>
    <row r="9" spans="1:9" s="1" customFormat="1" ht="21.75" customHeight="1">
      <c r="A9" s="9" t="s">
        <v>1677</v>
      </c>
      <c r="B9" s="9" t="s">
        <v>1640</v>
      </c>
      <c r="C9" s="10"/>
      <c r="D9" s="10"/>
      <c r="E9" s="10"/>
      <c r="F9" s="10"/>
      <c r="G9" s="10"/>
      <c r="H9" s="10"/>
      <c r="I9" s="19"/>
    </row>
    <row r="10" spans="1:9" s="1" customFormat="1" ht="21.75" customHeight="1">
      <c r="A10" s="11"/>
      <c r="B10" s="11"/>
      <c r="C10" s="10"/>
      <c r="D10" s="10"/>
      <c r="E10" s="10"/>
      <c r="F10" s="10"/>
      <c r="G10" s="10"/>
      <c r="H10" s="10"/>
      <c r="I10" s="19"/>
    </row>
    <row r="11" spans="1:9" s="1" customFormat="1" ht="21.75" customHeight="1">
      <c r="A11" s="9" t="s">
        <v>1678</v>
      </c>
      <c r="B11" s="9" t="s">
        <v>1643</v>
      </c>
      <c r="C11" s="10"/>
      <c r="D11" s="10"/>
      <c r="E11" s="10"/>
      <c r="F11" s="10"/>
      <c r="G11" s="10"/>
      <c r="H11" s="10"/>
      <c r="I11" s="19"/>
    </row>
    <row r="12" spans="1:9" s="1" customFormat="1" ht="21.75" customHeight="1">
      <c r="A12" s="11"/>
      <c r="B12" s="11"/>
      <c r="C12" s="10"/>
      <c r="D12" s="10"/>
      <c r="E12" s="10"/>
      <c r="F12" s="10"/>
      <c r="G12" s="10"/>
      <c r="H12" s="10"/>
      <c r="I12" s="19"/>
    </row>
    <row r="13" spans="1:9" s="1" customFormat="1" ht="21.75" customHeight="1">
      <c r="A13" s="9" t="s">
        <v>1679</v>
      </c>
      <c r="B13" s="9" t="s">
        <v>1646</v>
      </c>
      <c r="C13" s="10"/>
      <c r="D13" s="10"/>
      <c r="E13" s="10"/>
      <c r="F13" s="10"/>
      <c r="G13" s="10"/>
      <c r="H13" s="10"/>
      <c r="I13" s="19"/>
    </row>
    <row r="14" spans="1:9" s="1" customFormat="1" ht="21.75" customHeight="1">
      <c r="A14" s="11"/>
      <c r="B14" s="11"/>
      <c r="C14" s="10"/>
      <c r="D14" s="10"/>
      <c r="E14" s="10"/>
      <c r="F14" s="10"/>
      <c r="G14" s="10"/>
      <c r="H14" s="10"/>
      <c r="I14" s="19"/>
    </row>
    <row r="15" spans="1:9" s="1" customFormat="1" ht="21.75" customHeight="1">
      <c r="A15" s="9" t="s">
        <v>1680</v>
      </c>
      <c r="B15" s="9" t="s">
        <v>1649</v>
      </c>
      <c r="C15" s="10"/>
      <c r="D15" s="10"/>
      <c r="E15" s="10"/>
      <c r="F15" s="10"/>
      <c r="G15" s="10"/>
      <c r="H15" s="10"/>
      <c r="I15" s="19"/>
    </row>
    <row r="16" spans="1:9" s="1" customFormat="1" ht="21.75" customHeight="1">
      <c r="A16" s="12" t="s">
        <v>50</v>
      </c>
      <c r="B16" s="13"/>
      <c r="C16" s="14"/>
      <c r="D16" s="14"/>
      <c r="E16" s="14"/>
      <c r="F16" s="14"/>
      <c r="G16" s="14"/>
      <c r="H16" s="14"/>
      <c r="I16" s="21"/>
    </row>
    <row r="17" spans="1:9" s="1" customFormat="1" ht="21.75" customHeight="1">
      <c r="A17" s="15" t="s">
        <v>1653</v>
      </c>
      <c r="B17" s="7"/>
      <c r="C17" s="10"/>
      <c r="D17" s="10"/>
      <c r="E17" s="17"/>
      <c r="F17" s="17"/>
      <c r="G17" s="17"/>
      <c r="H17" s="17"/>
      <c r="I17" s="22"/>
    </row>
    <row r="18" spans="1:9" s="1" customFormat="1" ht="21.75" customHeight="1">
      <c r="A18" s="15" t="s">
        <v>1657</v>
      </c>
      <c r="B18" s="7"/>
      <c r="C18" s="10"/>
      <c r="D18" s="10"/>
      <c r="E18" s="16"/>
      <c r="F18" s="10"/>
      <c r="G18" s="10"/>
      <c r="H18" s="16"/>
      <c r="I18" s="19"/>
    </row>
    <row r="19" spans="1:9" s="1" customFormat="1" ht="21.75" customHeight="1">
      <c r="A19" s="15" t="s">
        <v>1661</v>
      </c>
      <c r="B19" s="7"/>
      <c r="C19" s="10"/>
      <c r="D19" s="10"/>
      <c r="E19" s="10"/>
      <c r="F19" s="10"/>
      <c r="G19" s="10"/>
      <c r="H19" s="16"/>
      <c r="I19" s="19"/>
    </row>
  </sheetData>
  <sheetProtection/>
  <mergeCells count="11">
    <mergeCell ref="A2:I2"/>
    <mergeCell ref="A3:I3"/>
    <mergeCell ref="C4:E4"/>
    <mergeCell ref="F4:H4"/>
    <mergeCell ref="A16:B16"/>
    <mergeCell ref="A17:B17"/>
    <mergeCell ref="A18:B18"/>
    <mergeCell ref="A19:B19"/>
    <mergeCell ref="A4:A5"/>
    <mergeCell ref="B4:B5"/>
    <mergeCell ref="I4:I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U14"/>
  <sheetViews>
    <sheetView tabSelected="1" zoomScaleSheetLayoutView="100" workbookViewId="0" topLeftCell="A1">
      <selection activeCell="J23" sqref="J23"/>
    </sheetView>
  </sheetViews>
  <sheetFormatPr defaultColWidth="7.75390625" defaultRowHeight="14.25"/>
  <cols>
    <col min="1" max="1" width="9.50390625" style="1" customWidth="1"/>
    <col min="2" max="2" width="24.875" style="1" customWidth="1"/>
    <col min="3" max="21" width="8.50390625" style="1" customWidth="1"/>
    <col min="22" max="16384" width="7.75390625" style="1" customWidth="1"/>
  </cols>
  <sheetData>
    <row r="1" s="1" customFormat="1" ht="14.25" customHeight="1">
      <c r="A1" s="3" t="s">
        <v>1681</v>
      </c>
    </row>
    <row r="2" spans="1:21" s="2" customFormat="1" ht="45" customHeight="1">
      <c r="A2" s="4" t="s">
        <v>1682</v>
      </c>
      <c r="B2" s="4"/>
      <c r="C2" s="4"/>
      <c r="D2" s="4"/>
      <c r="E2" s="4"/>
      <c r="F2" s="4"/>
      <c r="G2" s="4"/>
      <c r="H2" s="4"/>
      <c r="I2" s="4"/>
      <c r="J2" s="4"/>
      <c r="K2" s="4"/>
      <c r="L2" s="4"/>
      <c r="M2" s="4"/>
      <c r="N2" s="4"/>
      <c r="O2" s="4"/>
      <c r="P2" s="4"/>
      <c r="Q2" s="4"/>
      <c r="R2" s="4"/>
      <c r="S2" s="4"/>
      <c r="T2" s="4"/>
      <c r="U2" s="4"/>
    </row>
    <row r="3" spans="1:21" s="1" customFormat="1" ht="21" customHeight="1">
      <c r="A3" s="5" t="s">
        <v>18</v>
      </c>
      <c r="B3" s="5"/>
      <c r="C3" s="5"/>
      <c r="D3" s="5"/>
      <c r="E3" s="5"/>
      <c r="F3" s="5"/>
      <c r="G3" s="5"/>
      <c r="H3" s="5"/>
      <c r="I3" s="5"/>
      <c r="J3" s="5"/>
      <c r="K3" s="5"/>
      <c r="L3" s="5"/>
      <c r="M3" s="5"/>
      <c r="N3" s="5"/>
      <c r="O3" s="5"/>
      <c r="P3" s="5"/>
      <c r="Q3" s="5"/>
      <c r="R3" s="5"/>
      <c r="S3" s="5"/>
      <c r="T3" s="5"/>
      <c r="U3" s="5"/>
    </row>
    <row r="4" spans="1:21" s="1" customFormat="1" ht="21.75" customHeight="1">
      <c r="A4" s="6" t="s">
        <v>1673</v>
      </c>
      <c r="B4" s="6" t="s">
        <v>1683</v>
      </c>
      <c r="C4" s="6" t="s">
        <v>1627</v>
      </c>
      <c r="D4" s="7"/>
      <c r="E4" s="7"/>
      <c r="F4" s="7"/>
      <c r="G4" s="7"/>
      <c r="H4" s="7"/>
      <c r="I4" s="7"/>
      <c r="J4" s="7"/>
      <c r="K4" s="7"/>
      <c r="L4" s="6" t="s">
        <v>21</v>
      </c>
      <c r="M4" s="7"/>
      <c r="N4" s="7"/>
      <c r="O4" s="7"/>
      <c r="P4" s="7"/>
      <c r="Q4" s="7"/>
      <c r="R4" s="7"/>
      <c r="S4" s="7"/>
      <c r="T4" s="7"/>
      <c r="U4" s="6" t="s">
        <v>1675</v>
      </c>
    </row>
    <row r="5" spans="1:21" s="1" customFormat="1" ht="21.75" customHeight="1">
      <c r="A5" s="7"/>
      <c r="B5" s="7"/>
      <c r="C5" s="6" t="s">
        <v>1126</v>
      </c>
      <c r="D5" s="6" t="s">
        <v>1169</v>
      </c>
      <c r="E5" s="7"/>
      <c r="F5" s="6" t="s">
        <v>1684</v>
      </c>
      <c r="G5" s="7"/>
      <c r="H5" s="6" t="s">
        <v>1685</v>
      </c>
      <c r="I5" s="7"/>
      <c r="J5" s="6" t="s">
        <v>1160</v>
      </c>
      <c r="K5" s="7"/>
      <c r="L5" s="6" t="s">
        <v>1126</v>
      </c>
      <c r="M5" s="6" t="s">
        <v>1169</v>
      </c>
      <c r="N5" s="7"/>
      <c r="O5" s="6" t="s">
        <v>1684</v>
      </c>
      <c r="P5" s="7"/>
      <c r="Q5" s="6" t="s">
        <v>1685</v>
      </c>
      <c r="R5" s="7"/>
      <c r="S5" s="6" t="s">
        <v>1160</v>
      </c>
      <c r="T5" s="7"/>
      <c r="U5" s="7"/>
    </row>
    <row r="6" spans="1:21" s="1" customFormat="1" ht="44.25" customHeight="1">
      <c r="A6" s="7"/>
      <c r="B6" s="7"/>
      <c r="C6" s="7"/>
      <c r="D6" s="6" t="s">
        <v>1628</v>
      </c>
      <c r="E6" s="6" t="s">
        <v>1629</v>
      </c>
      <c r="F6" s="6" t="s">
        <v>1628</v>
      </c>
      <c r="G6" s="6" t="s">
        <v>1629</v>
      </c>
      <c r="H6" s="6" t="s">
        <v>1628</v>
      </c>
      <c r="I6" s="6" t="s">
        <v>1629</v>
      </c>
      <c r="J6" s="6" t="s">
        <v>1628</v>
      </c>
      <c r="K6" s="6" t="s">
        <v>1629</v>
      </c>
      <c r="L6" s="7"/>
      <c r="M6" s="6" t="s">
        <v>1628</v>
      </c>
      <c r="N6" s="6" t="s">
        <v>1629</v>
      </c>
      <c r="O6" s="6" t="s">
        <v>1628</v>
      </c>
      <c r="P6" s="6" t="s">
        <v>1629</v>
      </c>
      <c r="Q6" s="6" t="s">
        <v>1628</v>
      </c>
      <c r="R6" s="6" t="s">
        <v>1629</v>
      </c>
      <c r="S6" s="6" t="s">
        <v>1628</v>
      </c>
      <c r="T6" s="6" t="s">
        <v>1629</v>
      </c>
      <c r="U6" s="7"/>
    </row>
    <row r="7" spans="1:21" s="1" customFormat="1" ht="31.5" customHeight="1">
      <c r="A7" s="8"/>
      <c r="B7" s="8" t="s">
        <v>1630</v>
      </c>
      <c r="C7" s="8" t="s">
        <v>1631</v>
      </c>
      <c r="D7" s="6" t="s">
        <v>1632</v>
      </c>
      <c r="E7" s="6" t="s">
        <v>1633</v>
      </c>
      <c r="F7" s="6" t="s">
        <v>1634</v>
      </c>
      <c r="G7" s="6" t="s">
        <v>1635</v>
      </c>
      <c r="H7" s="6" t="s">
        <v>1636</v>
      </c>
      <c r="I7" s="6" t="s">
        <v>1654</v>
      </c>
      <c r="J7" s="6" t="s">
        <v>1658</v>
      </c>
      <c r="K7" s="6" t="s">
        <v>1662</v>
      </c>
      <c r="L7" s="8" t="s">
        <v>1668</v>
      </c>
      <c r="M7" s="6" t="s">
        <v>1639</v>
      </c>
      <c r="N7" s="6" t="s">
        <v>1642</v>
      </c>
      <c r="O7" s="6" t="s">
        <v>1645</v>
      </c>
      <c r="P7" s="6" t="s">
        <v>1648</v>
      </c>
      <c r="Q7" s="6" t="s">
        <v>1652</v>
      </c>
      <c r="R7" s="6" t="s">
        <v>1656</v>
      </c>
      <c r="S7" s="6" t="s">
        <v>1660</v>
      </c>
      <c r="T7" s="6" t="s">
        <v>1664</v>
      </c>
      <c r="U7" s="8" t="s">
        <v>1666</v>
      </c>
    </row>
    <row r="8" spans="1:21" s="1" customFormat="1" ht="31.5" customHeight="1">
      <c r="A8" s="9"/>
      <c r="B8" s="9" t="s">
        <v>1686</v>
      </c>
      <c r="C8" s="10"/>
      <c r="D8" s="10"/>
      <c r="E8" s="10"/>
      <c r="F8" s="10"/>
      <c r="G8" s="10"/>
      <c r="H8" s="10"/>
      <c r="I8" s="10"/>
      <c r="J8" s="10"/>
      <c r="K8" s="17"/>
      <c r="L8" s="17"/>
      <c r="M8" s="17"/>
      <c r="N8" s="17"/>
      <c r="O8" s="17"/>
      <c r="P8" s="17"/>
      <c r="Q8" s="17"/>
      <c r="R8" s="17"/>
      <c r="S8" s="17"/>
      <c r="T8" s="17"/>
      <c r="U8" s="19"/>
    </row>
    <row r="9" spans="1:21" s="1" customFormat="1" ht="31.5" customHeight="1">
      <c r="A9" s="11"/>
      <c r="B9" s="11"/>
      <c r="C9" s="10"/>
      <c r="D9" s="10"/>
      <c r="E9" s="10"/>
      <c r="F9" s="10"/>
      <c r="G9" s="10"/>
      <c r="H9" s="10"/>
      <c r="I9" s="10"/>
      <c r="J9" s="10"/>
      <c r="K9" s="17"/>
      <c r="L9" s="17"/>
      <c r="M9" s="17"/>
      <c r="N9" s="17"/>
      <c r="O9" s="17"/>
      <c r="P9" s="17"/>
      <c r="Q9" s="17"/>
      <c r="R9" s="17"/>
      <c r="S9" s="17"/>
      <c r="T9" s="17"/>
      <c r="U9" s="19"/>
    </row>
    <row r="10" spans="1:21" s="1" customFormat="1" ht="31.5" customHeight="1">
      <c r="A10" s="12" t="s">
        <v>1028</v>
      </c>
      <c r="B10" s="13"/>
      <c r="C10" s="14"/>
      <c r="D10" s="14"/>
      <c r="E10" s="14"/>
      <c r="F10" s="14"/>
      <c r="G10" s="14"/>
      <c r="H10" s="14"/>
      <c r="I10" s="14"/>
      <c r="J10" s="14"/>
      <c r="K10" s="18"/>
      <c r="L10" s="18"/>
      <c r="M10" s="18"/>
      <c r="N10" s="18"/>
      <c r="O10" s="18"/>
      <c r="P10" s="18"/>
      <c r="Q10" s="18"/>
      <c r="R10" s="18"/>
      <c r="S10" s="18"/>
      <c r="T10" s="18"/>
      <c r="U10" s="20"/>
    </row>
    <row r="11" spans="1:21" s="1" customFormat="1" ht="31.5" customHeight="1">
      <c r="A11" s="15" t="s">
        <v>1655</v>
      </c>
      <c r="B11" s="7"/>
      <c r="C11" s="10"/>
      <c r="D11" s="10"/>
      <c r="E11" s="16"/>
      <c r="F11" s="10"/>
      <c r="G11" s="16"/>
      <c r="H11" s="10"/>
      <c r="I11" s="16"/>
      <c r="J11" s="10"/>
      <c r="K11" s="16"/>
      <c r="L11" s="10"/>
      <c r="M11" s="10"/>
      <c r="N11" s="16"/>
      <c r="O11" s="10"/>
      <c r="P11" s="16"/>
      <c r="Q11" s="10"/>
      <c r="R11" s="16"/>
      <c r="S11" s="10"/>
      <c r="T11" s="16"/>
      <c r="U11" s="19"/>
    </row>
    <row r="12" spans="1:21" s="1" customFormat="1" ht="31.5" customHeight="1">
      <c r="A12" s="15" t="s">
        <v>1659</v>
      </c>
      <c r="B12" s="7"/>
      <c r="C12" s="10"/>
      <c r="D12" s="10"/>
      <c r="E12" s="10"/>
      <c r="F12" s="10"/>
      <c r="G12" s="10"/>
      <c r="H12" s="10"/>
      <c r="I12" s="10"/>
      <c r="J12" s="10"/>
      <c r="K12" s="10"/>
      <c r="L12" s="10"/>
      <c r="M12" s="10"/>
      <c r="N12" s="10"/>
      <c r="O12" s="10"/>
      <c r="P12" s="10"/>
      <c r="Q12" s="10"/>
      <c r="R12" s="10"/>
      <c r="S12" s="10"/>
      <c r="T12" s="10"/>
      <c r="U12" s="19"/>
    </row>
    <row r="13" spans="1:21" s="1" customFormat="1" ht="31.5" customHeight="1">
      <c r="A13" s="15" t="s">
        <v>1663</v>
      </c>
      <c r="B13" s="7"/>
      <c r="C13" s="10"/>
      <c r="D13" s="10"/>
      <c r="E13" s="10"/>
      <c r="F13" s="10"/>
      <c r="G13" s="10"/>
      <c r="H13" s="10"/>
      <c r="I13" s="10"/>
      <c r="J13" s="10"/>
      <c r="K13" s="10"/>
      <c r="L13" s="10"/>
      <c r="M13" s="10"/>
      <c r="N13" s="10"/>
      <c r="O13" s="10"/>
      <c r="P13" s="10"/>
      <c r="Q13" s="10"/>
      <c r="R13" s="10"/>
      <c r="S13" s="10"/>
      <c r="T13" s="10"/>
      <c r="U13" s="19"/>
    </row>
    <row r="14" spans="1:21" s="1" customFormat="1" ht="31.5" customHeight="1">
      <c r="A14" s="15" t="s">
        <v>1665</v>
      </c>
      <c r="B14" s="7"/>
      <c r="C14" s="10"/>
      <c r="D14" s="10"/>
      <c r="E14" s="10"/>
      <c r="F14" s="10"/>
      <c r="G14" s="10"/>
      <c r="H14" s="10"/>
      <c r="I14" s="10"/>
      <c r="J14" s="10"/>
      <c r="K14" s="10"/>
      <c r="L14" s="10"/>
      <c r="M14" s="10"/>
      <c r="N14" s="10"/>
      <c r="O14" s="10"/>
      <c r="P14" s="10"/>
      <c r="Q14" s="10"/>
      <c r="R14" s="10"/>
      <c r="S14" s="10"/>
      <c r="T14" s="10"/>
      <c r="U14" s="19"/>
    </row>
  </sheetData>
  <sheetProtection/>
  <mergeCells count="22">
    <mergeCell ref="A2:U2"/>
    <mergeCell ref="A3:U3"/>
    <mergeCell ref="C4:K4"/>
    <mergeCell ref="L4:T4"/>
    <mergeCell ref="D5:E5"/>
    <mergeCell ref="F5:G5"/>
    <mergeCell ref="H5:I5"/>
    <mergeCell ref="J5:K5"/>
    <mergeCell ref="M5:N5"/>
    <mergeCell ref="O5:P5"/>
    <mergeCell ref="Q5:R5"/>
    <mergeCell ref="S5:T5"/>
    <mergeCell ref="A10:B10"/>
    <mergeCell ref="A11:B11"/>
    <mergeCell ref="A12:B12"/>
    <mergeCell ref="A13:B13"/>
    <mergeCell ref="A14:B14"/>
    <mergeCell ref="A4:A6"/>
    <mergeCell ref="B4:B6"/>
    <mergeCell ref="C5:C6"/>
    <mergeCell ref="L5:L6"/>
    <mergeCell ref="U4:U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4"/>
  <sheetViews>
    <sheetView showGridLines="0" showZeros="0" zoomScale="93" zoomScaleNormal="93" zoomScaleSheetLayoutView="100" workbookViewId="0" topLeftCell="A1">
      <pane ySplit="4" topLeftCell="A5" activePane="bottomLeft" state="frozen"/>
      <selection pane="bottomLeft" activeCell="C12" sqref="C12"/>
    </sheetView>
  </sheetViews>
  <sheetFormatPr defaultColWidth="9.00390625" defaultRowHeight="14.25" customHeight="1"/>
  <cols>
    <col min="1" max="1" width="33.125" style="289" customWidth="1"/>
    <col min="2" max="2" width="17.875" style="289" customWidth="1"/>
    <col min="3" max="3" width="20.625" style="289" customWidth="1"/>
    <col min="4" max="4" width="18.375" style="289" customWidth="1"/>
    <col min="5" max="245" width="9.00390625" style="289" customWidth="1"/>
    <col min="246" max="16384" width="9.00390625" style="290" customWidth="1"/>
  </cols>
  <sheetData>
    <row r="1" ht="18" customHeight="1">
      <c r="A1" s="287" t="s">
        <v>16</v>
      </c>
    </row>
    <row r="2" spans="1:4" s="287" customFormat="1" ht="21">
      <c r="A2" s="291" t="s">
        <v>17</v>
      </c>
      <c r="B2" s="291"/>
      <c r="C2" s="291"/>
      <c r="D2" s="291"/>
    </row>
    <row r="3" spans="1:4" ht="20.25" customHeight="1">
      <c r="A3" s="287"/>
      <c r="D3" s="292" t="s">
        <v>18</v>
      </c>
    </row>
    <row r="4" spans="1:4" ht="31.5" customHeight="1">
      <c r="A4" s="293" t="s">
        <v>19</v>
      </c>
      <c r="B4" s="294" t="s">
        <v>20</v>
      </c>
      <c r="C4" s="294" t="s">
        <v>21</v>
      </c>
      <c r="D4" s="294" t="s">
        <v>22</v>
      </c>
    </row>
    <row r="5" spans="1:4" ht="19.5" customHeight="1">
      <c r="A5" s="295" t="s">
        <v>23</v>
      </c>
      <c r="B5" s="296">
        <f>SUM(B6:B21)</f>
        <v>27000</v>
      </c>
      <c r="C5" s="296">
        <f>SUM(C6:C21)</f>
        <v>29660</v>
      </c>
      <c r="D5" s="297">
        <f>C5/B5</f>
        <v>1.0985</v>
      </c>
    </row>
    <row r="6" spans="1:4" ht="19.5" customHeight="1">
      <c r="A6" s="298" t="s">
        <v>24</v>
      </c>
      <c r="B6" s="299">
        <v>10600</v>
      </c>
      <c r="C6" s="299">
        <v>12060</v>
      </c>
      <c r="D6" s="300">
        <f>C6/B6</f>
        <v>1.1377</v>
      </c>
    </row>
    <row r="7" spans="1:4" ht="19.5" customHeight="1">
      <c r="A7" s="298" t="s">
        <v>25</v>
      </c>
      <c r="B7" s="299">
        <v>2750</v>
      </c>
      <c r="C7" s="299">
        <v>3000</v>
      </c>
      <c r="D7" s="300">
        <f aca="true" t="shared" si="0" ref="D7:D20">C7/B7</f>
        <v>1.0909</v>
      </c>
    </row>
    <row r="8" spans="1:4" ht="19.5" customHeight="1">
      <c r="A8" s="298" t="s">
        <v>26</v>
      </c>
      <c r="B8" s="299"/>
      <c r="C8" s="299"/>
      <c r="D8" s="300"/>
    </row>
    <row r="9" spans="1:4" ht="19.5" customHeight="1">
      <c r="A9" s="298" t="s">
        <v>27</v>
      </c>
      <c r="B9" s="299">
        <v>900</v>
      </c>
      <c r="C9" s="299">
        <v>1100</v>
      </c>
      <c r="D9" s="300">
        <f t="shared" si="0"/>
        <v>1.2222</v>
      </c>
    </row>
    <row r="10" spans="1:4" ht="19.5" customHeight="1">
      <c r="A10" s="298" t="s">
        <v>28</v>
      </c>
      <c r="B10" s="299"/>
      <c r="C10" s="299"/>
      <c r="D10" s="300"/>
    </row>
    <row r="11" spans="1:4" ht="19.5" customHeight="1">
      <c r="A11" s="298" t="s">
        <v>29</v>
      </c>
      <c r="B11" s="299">
        <v>1500</v>
      </c>
      <c r="C11" s="299">
        <v>1600</v>
      </c>
      <c r="D11" s="300">
        <f t="shared" si="0"/>
        <v>1.0667</v>
      </c>
    </row>
    <row r="12" spans="1:4" ht="19.5" customHeight="1">
      <c r="A12" s="298" t="s">
        <v>30</v>
      </c>
      <c r="B12" s="299">
        <v>500</v>
      </c>
      <c r="C12" s="299">
        <v>600</v>
      </c>
      <c r="D12" s="300">
        <f t="shared" si="0"/>
        <v>1.2</v>
      </c>
    </row>
    <row r="13" spans="1:4" ht="19.5" customHeight="1">
      <c r="A13" s="298" t="s">
        <v>31</v>
      </c>
      <c r="B13" s="299">
        <v>750</v>
      </c>
      <c r="C13" s="299">
        <v>850</v>
      </c>
      <c r="D13" s="300">
        <f t="shared" si="0"/>
        <v>1.1333</v>
      </c>
    </row>
    <row r="14" spans="1:4" ht="19.5" customHeight="1">
      <c r="A14" s="298" t="s">
        <v>32</v>
      </c>
      <c r="B14" s="299">
        <v>500</v>
      </c>
      <c r="C14" s="299">
        <v>600</v>
      </c>
      <c r="D14" s="300">
        <f t="shared" si="0"/>
        <v>1.2</v>
      </c>
    </row>
    <row r="15" spans="1:4" ht="19.5" customHeight="1">
      <c r="A15" s="298" t="s">
        <v>33</v>
      </c>
      <c r="B15" s="299">
        <v>900</v>
      </c>
      <c r="C15" s="299">
        <v>1000</v>
      </c>
      <c r="D15" s="300">
        <f t="shared" si="0"/>
        <v>1.1111</v>
      </c>
    </row>
    <row r="16" spans="1:4" ht="19.5" customHeight="1">
      <c r="A16" s="298" t="s">
        <v>34</v>
      </c>
      <c r="B16" s="299">
        <v>1100</v>
      </c>
      <c r="C16" s="299">
        <v>1150</v>
      </c>
      <c r="D16" s="300">
        <f t="shared" si="0"/>
        <v>1.0455</v>
      </c>
    </row>
    <row r="17" spans="1:4" ht="19.5" customHeight="1">
      <c r="A17" s="298" t="s">
        <v>35</v>
      </c>
      <c r="B17" s="299">
        <v>5710</v>
      </c>
      <c r="C17" s="299">
        <v>5800</v>
      </c>
      <c r="D17" s="300">
        <f t="shared" si="0"/>
        <v>1.0158</v>
      </c>
    </row>
    <row r="18" spans="1:4" ht="19.5" customHeight="1">
      <c r="A18" s="298" t="s">
        <v>36</v>
      </c>
      <c r="B18" s="299">
        <v>1700</v>
      </c>
      <c r="C18" s="299">
        <v>1800</v>
      </c>
      <c r="D18" s="300">
        <f t="shared" si="0"/>
        <v>1.0588</v>
      </c>
    </row>
    <row r="19" spans="1:4" ht="19.5" customHeight="1">
      <c r="A19" s="298" t="s">
        <v>37</v>
      </c>
      <c r="B19" s="299"/>
      <c r="C19" s="299"/>
      <c r="D19" s="300"/>
    </row>
    <row r="20" spans="1:4" ht="19.5" customHeight="1">
      <c r="A20" s="298" t="s">
        <v>38</v>
      </c>
      <c r="B20" s="299">
        <v>90</v>
      </c>
      <c r="C20" s="299">
        <v>100</v>
      </c>
      <c r="D20" s="300">
        <f t="shared" si="0"/>
        <v>1.1111</v>
      </c>
    </row>
    <row r="21" spans="1:4" ht="19.5" customHeight="1">
      <c r="A21" s="298" t="s">
        <v>39</v>
      </c>
      <c r="B21" s="299"/>
      <c r="C21" s="299"/>
      <c r="D21" s="128"/>
    </row>
    <row r="22" spans="1:4" ht="21" customHeight="1">
      <c r="A22" s="295" t="s">
        <v>40</v>
      </c>
      <c r="B22" s="296">
        <f>SUM(B23:B30)</f>
        <v>8600</v>
      </c>
      <c r="C22" s="296">
        <f>SUM(C23:C30)</f>
        <v>9500</v>
      </c>
      <c r="D22" s="297">
        <f>C22/B22</f>
        <v>1.1047</v>
      </c>
    </row>
    <row r="23" spans="1:4" ht="19.5" customHeight="1">
      <c r="A23" s="298" t="s">
        <v>41</v>
      </c>
      <c r="B23" s="299">
        <v>1900</v>
      </c>
      <c r="C23" s="299">
        <v>2000</v>
      </c>
      <c r="D23" s="300">
        <f>C23/B23</f>
        <v>1.0526</v>
      </c>
    </row>
    <row r="24" spans="1:4" ht="19.5" customHeight="1">
      <c r="A24" s="298" t="s">
        <v>42</v>
      </c>
      <c r="B24" s="299">
        <v>1100</v>
      </c>
      <c r="C24" s="299">
        <v>1250</v>
      </c>
      <c r="D24" s="300">
        <f aca="true" t="shared" si="1" ref="D24:D30">C24/B24</f>
        <v>1.1364</v>
      </c>
    </row>
    <row r="25" spans="1:4" ht="19.5" customHeight="1">
      <c r="A25" s="298" t="s">
        <v>43</v>
      </c>
      <c r="B25" s="299">
        <v>2500</v>
      </c>
      <c r="C25" s="299">
        <v>2600</v>
      </c>
      <c r="D25" s="300">
        <f t="shared" si="1"/>
        <v>1.04</v>
      </c>
    </row>
    <row r="26" spans="1:4" ht="19.5" customHeight="1">
      <c r="A26" s="298" t="s">
        <v>44</v>
      </c>
      <c r="B26" s="299"/>
      <c r="C26" s="299"/>
      <c r="D26" s="300"/>
    </row>
    <row r="27" spans="1:4" ht="19.5" customHeight="1">
      <c r="A27" s="298" t="s">
        <v>45</v>
      </c>
      <c r="B27" s="299">
        <v>2440</v>
      </c>
      <c r="C27" s="299">
        <v>2500</v>
      </c>
      <c r="D27" s="300">
        <f t="shared" si="1"/>
        <v>1.0246</v>
      </c>
    </row>
    <row r="28" spans="1:4" ht="19.5" customHeight="1">
      <c r="A28" s="298" t="s">
        <v>46</v>
      </c>
      <c r="B28" s="299"/>
      <c r="C28" s="299">
        <v>500</v>
      </c>
      <c r="D28" s="300"/>
    </row>
    <row r="29" spans="1:4" s="288" customFormat="1" ht="19.5" customHeight="1">
      <c r="A29" s="298" t="s">
        <v>47</v>
      </c>
      <c r="B29" s="299">
        <v>600</v>
      </c>
      <c r="C29" s="299">
        <v>650</v>
      </c>
      <c r="D29" s="300">
        <f t="shared" si="1"/>
        <v>1.0833</v>
      </c>
    </row>
    <row r="30" spans="1:4" s="288" customFormat="1" ht="19.5" customHeight="1">
      <c r="A30" s="298" t="s">
        <v>48</v>
      </c>
      <c r="B30" s="299">
        <v>60</v>
      </c>
      <c r="C30" s="299"/>
      <c r="D30" s="128">
        <f t="shared" si="1"/>
        <v>0</v>
      </c>
    </row>
    <row r="31" spans="1:4" s="288" customFormat="1" ht="19.5" customHeight="1">
      <c r="A31" s="298" t="s">
        <v>49</v>
      </c>
      <c r="B31" s="301"/>
      <c r="C31" s="299"/>
      <c r="D31" s="128"/>
    </row>
    <row r="32" spans="1:4" ht="19.5" customHeight="1">
      <c r="A32" s="298" t="s">
        <v>49</v>
      </c>
      <c r="B32" s="302"/>
      <c r="C32" s="302"/>
      <c r="D32" s="128"/>
    </row>
    <row r="33" spans="1:4" ht="19.5" customHeight="1">
      <c r="A33" s="303" t="s">
        <v>50</v>
      </c>
      <c r="B33" s="304">
        <f>B5+B22</f>
        <v>35600</v>
      </c>
      <c r="C33" s="304">
        <f>C5+C22</f>
        <v>39160</v>
      </c>
      <c r="D33" s="305">
        <f>C33/B33</f>
        <v>1.1</v>
      </c>
    </row>
    <row r="34" spans="1:4" ht="18.75" customHeight="1">
      <c r="A34" s="306" t="s">
        <v>49</v>
      </c>
      <c r="B34" s="306"/>
      <c r="C34" s="306"/>
      <c r="D34" s="306"/>
    </row>
    <row r="35" ht="19.5" customHeight="1"/>
    <row r="36" ht="19.5" customHeight="1"/>
    <row r="37" ht="19.5" customHeight="1"/>
    <row r="38" ht="19.5" customHeight="1"/>
  </sheetData>
  <sheetProtection/>
  <mergeCells count="2">
    <mergeCell ref="A2:D2"/>
    <mergeCell ref="A34:D34"/>
  </mergeCells>
  <printOptions horizontalCentered="1"/>
  <pageMargins left="0.47" right="0.47" top="0.2" bottom="0.08" header="0" footer="0"/>
  <pageSetup orientation="landscape" paperSize="9" scale="80"/>
</worksheet>
</file>

<file path=xl/worksheets/sheet3.xml><?xml version="1.0" encoding="utf-8"?>
<worksheet xmlns="http://schemas.openxmlformats.org/spreadsheetml/2006/main" xmlns:r="http://schemas.openxmlformats.org/officeDocument/2006/relationships">
  <dimension ref="A1:E1268"/>
  <sheetViews>
    <sheetView zoomScale="90" zoomScaleNormal="90" zoomScaleSheetLayoutView="100" workbookViewId="0" topLeftCell="A1">
      <pane xSplit="1" ySplit="5" topLeftCell="B1236" activePane="bottomRight" state="frozen"/>
      <selection pane="bottomRight" activeCell="C391" sqref="C391"/>
    </sheetView>
  </sheetViews>
  <sheetFormatPr defaultColWidth="9.00390625" defaultRowHeight="14.25"/>
  <cols>
    <col min="1" max="1" width="41.75390625" style="113" customWidth="1"/>
    <col min="2" max="2" width="16.375" style="113" customWidth="1"/>
    <col min="3" max="3" width="13.00390625" style="113" customWidth="1"/>
    <col min="4" max="4" width="10.25390625" style="113" customWidth="1"/>
    <col min="5" max="5" width="16.375" style="113" customWidth="1"/>
    <col min="6" max="16384" width="9.00390625" style="113" customWidth="1"/>
  </cols>
  <sheetData>
    <row r="1" spans="1:5" ht="15.75">
      <c r="A1" s="194" t="s">
        <v>51</v>
      </c>
      <c r="E1" s="272" t="s">
        <v>49</v>
      </c>
    </row>
    <row r="2" spans="1:5" ht="21">
      <c r="A2" s="173" t="s">
        <v>52</v>
      </c>
      <c r="B2" s="173"/>
      <c r="C2" s="173"/>
      <c r="D2" s="173"/>
      <c r="E2" s="173"/>
    </row>
    <row r="3" ht="14.25">
      <c r="E3" s="272" t="s">
        <v>18</v>
      </c>
    </row>
    <row r="4" spans="1:5" ht="45.75" customHeight="1">
      <c r="A4" s="196" t="s">
        <v>53</v>
      </c>
      <c r="B4" s="197" t="s">
        <v>20</v>
      </c>
      <c r="C4" s="196" t="s">
        <v>21</v>
      </c>
      <c r="D4" s="197" t="s">
        <v>22</v>
      </c>
      <c r="E4" s="196" t="s">
        <v>54</v>
      </c>
    </row>
    <row r="5" spans="1:5" ht="14.25">
      <c r="A5" s="75" t="s">
        <v>55</v>
      </c>
      <c r="B5" s="75">
        <f>SUM(B6,B18,B27,B38,B49,B60,B71,B79,B88,B101,B110,B121,B133,B140,B148,B154,B161,B168,B175,B182,B189,B197,B203,B209,B216,B231)</f>
        <v>29505</v>
      </c>
      <c r="C5" s="75">
        <f>SUM(C6,C18,C27,C38,C49,C60,C71,C79,C88,C101,C110,C121,C133,C140,C148,C154,C161,C168,C175,C182,C189,C197,C203,C209,C216,C231)</f>
        <v>24201</v>
      </c>
      <c r="D5" s="267">
        <f>C5/B5</f>
        <v>0.8202</v>
      </c>
      <c r="E5" s="75"/>
    </row>
    <row r="6" spans="1:5" ht="14.25">
      <c r="A6" s="268" t="s">
        <v>56</v>
      </c>
      <c r="B6" s="63">
        <f>SUM(B7:B17)</f>
        <v>721</v>
      </c>
      <c r="C6" s="63">
        <f>SUM(C7:C17)</f>
        <v>787</v>
      </c>
      <c r="D6" s="127">
        <f>C6/B6</f>
        <v>1.0915</v>
      </c>
      <c r="E6" s="63"/>
    </row>
    <row r="7" spans="1:5" ht="14.25">
      <c r="A7" s="208" t="s">
        <v>57</v>
      </c>
      <c r="B7" s="116">
        <v>501</v>
      </c>
      <c r="C7" s="116">
        <v>613</v>
      </c>
      <c r="D7" s="128">
        <f>C7/B7</f>
        <v>1.2236</v>
      </c>
      <c r="E7" s="116"/>
    </row>
    <row r="8" spans="1:5" ht="14.25">
      <c r="A8" s="208" t="s">
        <v>58</v>
      </c>
      <c r="B8" s="116">
        <v>102</v>
      </c>
      <c r="C8" s="116"/>
      <c r="D8" s="128"/>
      <c r="E8" s="116"/>
    </row>
    <row r="9" spans="1:5" ht="14.25">
      <c r="A9" s="210" t="s">
        <v>59</v>
      </c>
      <c r="B9" s="116"/>
      <c r="C9" s="116"/>
      <c r="D9" s="128"/>
      <c r="E9" s="116"/>
    </row>
    <row r="10" spans="1:5" ht="14.25">
      <c r="A10" s="210" t="s">
        <v>60</v>
      </c>
      <c r="B10" s="116">
        <v>63</v>
      </c>
      <c r="C10" s="116">
        <v>70</v>
      </c>
      <c r="D10" s="128">
        <f aca="true" t="shared" si="0" ref="D10:D71">C10/B10</f>
        <v>1.1111</v>
      </c>
      <c r="E10" s="116"/>
    </row>
    <row r="11" spans="1:5" ht="14.25">
      <c r="A11" s="210" t="s">
        <v>61</v>
      </c>
      <c r="B11" s="116"/>
      <c r="C11" s="116"/>
      <c r="D11" s="128"/>
      <c r="E11" s="116"/>
    </row>
    <row r="12" spans="1:5" ht="14.25">
      <c r="A12" s="116" t="s">
        <v>62</v>
      </c>
      <c r="B12" s="116">
        <v>10</v>
      </c>
      <c r="C12" s="116">
        <v>10</v>
      </c>
      <c r="D12" s="128">
        <f t="shared" si="0"/>
        <v>1</v>
      </c>
      <c r="E12" s="116"/>
    </row>
    <row r="13" spans="1:5" ht="14.25">
      <c r="A13" s="116" t="s">
        <v>63</v>
      </c>
      <c r="B13" s="116"/>
      <c r="C13" s="116"/>
      <c r="D13" s="128"/>
      <c r="E13" s="116"/>
    </row>
    <row r="14" spans="1:5" ht="14.25">
      <c r="A14" s="116" t="s">
        <v>64</v>
      </c>
      <c r="B14" s="116">
        <v>30</v>
      </c>
      <c r="C14" s="116">
        <v>79</v>
      </c>
      <c r="D14" s="128">
        <f t="shared" si="0"/>
        <v>2.6333</v>
      </c>
      <c r="E14" s="116"/>
    </row>
    <row r="15" spans="1:5" ht="14.25">
      <c r="A15" s="116" t="s">
        <v>65</v>
      </c>
      <c r="B15" s="116"/>
      <c r="C15" s="116"/>
      <c r="D15" s="128"/>
      <c r="E15" s="116"/>
    </row>
    <row r="16" spans="1:5" ht="14.25">
      <c r="A16" s="116" t="s">
        <v>66</v>
      </c>
      <c r="B16" s="116"/>
      <c r="C16" s="116"/>
      <c r="D16" s="128"/>
      <c r="E16" s="116"/>
    </row>
    <row r="17" spans="1:5" ht="14.25">
      <c r="A17" s="116" t="s">
        <v>67</v>
      </c>
      <c r="B17" s="116">
        <v>15</v>
      </c>
      <c r="C17" s="116">
        <v>15</v>
      </c>
      <c r="D17" s="128">
        <f t="shared" si="0"/>
        <v>1</v>
      </c>
      <c r="E17" s="116"/>
    </row>
    <row r="18" spans="1:5" ht="14.25">
      <c r="A18" s="268" t="s">
        <v>68</v>
      </c>
      <c r="B18" s="63">
        <f>SUM(B19:B26)</f>
        <v>470</v>
      </c>
      <c r="C18" s="63">
        <f>SUM(C19:C26)</f>
        <v>526</v>
      </c>
      <c r="D18" s="127">
        <f t="shared" si="0"/>
        <v>1.1191</v>
      </c>
      <c r="E18" s="63"/>
    </row>
    <row r="19" spans="1:5" ht="14.25">
      <c r="A19" s="208" t="s">
        <v>57</v>
      </c>
      <c r="B19" s="116">
        <v>398</v>
      </c>
      <c r="C19" s="116">
        <v>419</v>
      </c>
      <c r="D19" s="128">
        <f t="shared" si="0"/>
        <v>1.0528</v>
      </c>
      <c r="E19" s="116"/>
    </row>
    <row r="20" spans="1:5" ht="14.25">
      <c r="A20" s="208" t="s">
        <v>58</v>
      </c>
      <c r="B20" s="116">
        <v>12</v>
      </c>
      <c r="C20" s="116">
        <v>12</v>
      </c>
      <c r="D20" s="128">
        <f t="shared" si="0"/>
        <v>1</v>
      </c>
      <c r="E20" s="116"/>
    </row>
    <row r="21" spans="1:5" ht="14.25">
      <c r="A21" s="210" t="s">
        <v>59</v>
      </c>
      <c r="B21" s="116"/>
      <c r="C21" s="116"/>
      <c r="D21" s="128"/>
      <c r="E21" s="116"/>
    </row>
    <row r="22" spans="1:5" ht="14.25">
      <c r="A22" s="210" t="s">
        <v>69</v>
      </c>
      <c r="B22" s="116">
        <v>40</v>
      </c>
      <c r="C22" s="116">
        <v>50</v>
      </c>
      <c r="D22" s="128">
        <f t="shared" si="0"/>
        <v>1.25</v>
      </c>
      <c r="E22" s="116"/>
    </row>
    <row r="23" spans="1:5" ht="14.25">
      <c r="A23" s="210" t="s">
        <v>70</v>
      </c>
      <c r="B23" s="116"/>
      <c r="C23" s="116">
        <v>25</v>
      </c>
      <c r="D23" s="128"/>
      <c r="E23" s="116"/>
    </row>
    <row r="24" spans="1:5" ht="14.25">
      <c r="A24" s="210" t="s">
        <v>71</v>
      </c>
      <c r="B24" s="116"/>
      <c r="C24" s="116"/>
      <c r="D24" s="128"/>
      <c r="E24" s="116"/>
    </row>
    <row r="25" spans="1:5" ht="14.25">
      <c r="A25" s="210" t="s">
        <v>66</v>
      </c>
      <c r="B25" s="116"/>
      <c r="C25" s="116"/>
      <c r="D25" s="128"/>
      <c r="E25" s="116"/>
    </row>
    <row r="26" spans="1:5" ht="14.25">
      <c r="A26" s="210" t="s">
        <v>72</v>
      </c>
      <c r="B26" s="116">
        <v>20</v>
      </c>
      <c r="C26" s="116">
        <v>20</v>
      </c>
      <c r="D26" s="128">
        <f t="shared" si="0"/>
        <v>1</v>
      </c>
      <c r="E26" s="116"/>
    </row>
    <row r="27" spans="1:5" ht="14.25">
      <c r="A27" s="268" t="s">
        <v>73</v>
      </c>
      <c r="B27" s="63">
        <f>SUM(B28:B37)</f>
        <v>13118</v>
      </c>
      <c r="C27" s="63">
        <f>SUM(C28:C37)</f>
        <v>11320</v>
      </c>
      <c r="D27" s="127">
        <f t="shared" si="0"/>
        <v>0.8629</v>
      </c>
      <c r="E27" s="63"/>
    </row>
    <row r="28" spans="1:5" ht="14.25">
      <c r="A28" s="208" t="s">
        <v>57</v>
      </c>
      <c r="B28" s="116">
        <v>8216</v>
      </c>
      <c r="C28" s="116">
        <v>8377</v>
      </c>
      <c r="D28" s="128">
        <f t="shared" si="0"/>
        <v>1.0196</v>
      </c>
      <c r="E28" s="116"/>
    </row>
    <row r="29" spans="1:5" ht="14.25">
      <c r="A29" s="208" t="s">
        <v>58</v>
      </c>
      <c r="B29" s="116">
        <v>45</v>
      </c>
      <c r="C29" s="116">
        <v>15</v>
      </c>
      <c r="D29" s="128">
        <f t="shared" si="0"/>
        <v>0.3333</v>
      </c>
      <c r="E29" s="116"/>
    </row>
    <row r="30" spans="1:5" ht="14.25">
      <c r="A30" s="210" t="s">
        <v>59</v>
      </c>
      <c r="B30" s="269"/>
      <c r="C30" s="116"/>
      <c r="D30" s="128"/>
      <c r="E30" s="116"/>
    </row>
    <row r="31" spans="1:5" ht="14.25">
      <c r="A31" s="210" t="s">
        <v>74</v>
      </c>
      <c r="B31" s="269">
        <v>4</v>
      </c>
      <c r="C31" s="116"/>
      <c r="D31" s="128"/>
      <c r="E31" s="116"/>
    </row>
    <row r="32" spans="1:5" ht="14.25">
      <c r="A32" s="210" t="s">
        <v>75</v>
      </c>
      <c r="B32" s="116">
        <v>35</v>
      </c>
      <c r="C32" s="116">
        <v>35</v>
      </c>
      <c r="D32" s="128">
        <f t="shared" si="0"/>
        <v>1</v>
      </c>
      <c r="E32" s="116"/>
    </row>
    <row r="33" spans="1:5" ht="14.25">
      <c r="A33" s="211" t="s">
        <v>76</v>
      </c>
      <c r="B33" s="116">
        <v>412</v>
      </c>
      <c r="C33" s="116">
        <v>403</v>
      </c>
      <c r="D33" s="128">
        <f t="shared" si="0"/>
        <v>0.9782</v>
      </c>
      <c r="E33" s="116"/>
    </row>
    <row r="34" spans="1:5" ht="14.25">
      <c r="A34" s="208" t="s">
        <v>77</v>
      </c>
      <c r="B34" s="116">
        <v>117</v>
      </c>
      <c r="C34" s="116">
        <v>200</v>
      </c>
      <c r="D34" s="128">
        <f t="shared" si="0"/>
        <v>1.7094</v>
      </c>
      <c r="E34" s="116"/>
    </row>
    <row r="35" spans="1:5" ht="14.25">
      <c r="A35" s="210" t="s">
        <v>78</v>
      </c>
      <c r="B35" s="116"/>
      <c r="C35" s="116"/>
      <c r="D35" s="128"/>
      <c r="E35" s="116"/>
    </row>
    <row r="36" spans="1:5" ht="14.25">
      <c r="A36" s="210" t="s">
        <v>66</v>
      </c>
      <c r="B36" s="116">
        <v>3461</v>
      </c>
      <c r="C36" s="116">
        <v>1886</v>
      </c>
      <c r="D36" s="128">
        <f t="shared" si="0"/>
        <v>0.5449</v>
      </c>
      <c r="E36" s="116"/>
    </row>
    <row r="37" spans="1:5" ht="14.25">
      <c r="A37" s="210" t="s">
        <v>79</v>
      </c>
      <c r="B37" s="116">
        <v>828</v>
      </c>
      <c r="C37" s="116">
        <v>404</v>
      </c>
      <c r="D37" s="128">
        <f t="shared" si="0"/>
        <v>0.4879</v>
      </c>
      <c r="E37" s="116"/>
    </row>
    <row r="38" spans="1:5" ht="14.25">
      <c r="A38" s="268" t="s">
        <v>80</v>
      </c>
      <c r="B38" s="63">
        <f>SUM(B39:B48)</f>
        <v>1140</v>
      </c>
      <c r="C38" s="63">
        <f>SUM(C39:C48)</f>
        <v>893</v>
      </c>
      <c r="D38" s="127">
        <f t="shared" si="0"/>
        <v>0.7833</v>
      </c>
      <c r="E38" s="63"/>
    </row>
    <row r="39" spans="1:5" ht="14.25">
      <c r="A39" s="208" t="s">
        <v>57</v>
      </c>
      <c r="B39" s="116">
        <v>571</v>
      </c>
      <c r="C39" s="116">
        <v>535</v>
      </c>
      <c r="D39" s="128">
        <f t="shared" si="0"/>
        <v>0.937</v>
      </c>
      <c r="E39" s="116"/>
    </row>
    <row r="40" spans="1:5" ht="14.25">
      <c r="A40" s="208" t="s">
        <v>58</v>
      </c>
      <c r="B40" s="116">
        <v>508</v>
      </c>
      <c r="C40" s="116">
        <v>328</v>
      </c>
      <c r="D40" s="128">
        <f t="shared" si="0"/>
        <v>0.6457</v>
      </c>
      <c r="E40" s="116"/>
    </row>
    <row r="41" spans="1:5" ht="14.25">
      <c r="A41" s="210" t="s">
        <v>59</v>
      </c>
      <c r="B41" s="116"/>
      <c r="C41" s="116"/>
      <c r="D41" s="128"/>
      <c r="E41" s="116"/>
    </row>
    <row r="42" spans="1:5" ht="14.25">
      <c r="A42" s="210" t="s">
        <v>81</v>
      </c>
      <c r="B42" s="116"/>
      <c r="C42" s="116"/>
      <c r="D42" s="128"/>
      <c r="E42" s="116"/>
    </row>
    <row r="43" spans="1:5" ht="14.25">
      <c r="A43" s="210" t="s">
        <v>82</v>
      </c>
      <c r="B43" s="116"/>
      <c r="C43" s="116"/>
      <c r="D43" s="128"/>
      <c r="E43" s="116"/>
    </row>
    <row r="44" spans="1:5" ht="14.25">
      <c r="A44" s="208" t="s">
        <v>83</v>
      </c>
      <c r="B44" s="116">
        <v>50</v>
      </c>
      <c r="C44" s="116"/>
      <c r="D44" s="128"/>
      <c r="E44" s="116"/>
    </row>
    <row r="45" spans="1:5" ht="14.25">
      <c r="A45" s="208" t="s">
        <v>84</v>
      </c>
      <c r="B45" s="116"/>
      <c r="C45" s="116"/>
      <c r="D45" s="128"/>
      <c r="E45" s="116"/>
    </row>
    <row r="46" spans="1:5" ht="14.25">
      <c r="A46" s="208" t="s">
        <v>85</v>
      </c>
      <c r="B46" s="116">
        <v>4</v>
      </c>
      <c r="C46" s="116"/>
      <c r="D46" s="128"/>
      <c r="E46" s="116"/>
    </row>
    <row r="47" spans="1:5" ht="14.25">
      <c r="A47" s="208" t="s">
        <v>66</v>
      </c>
      <c r="B47" s="116"/>
      <c r="C47" s="116"/>
      <c r="D47" s="128"/>
      <c r="E47" s="116"/>
    </row>
    <row r="48" spans="1:5" ht="14.25">
      <c r="A48" s="210" t="s">
        <v>86</v>
      </c>
      <c r="B48" s="116">
        <v>7</v>
      </c>
      <c r="C48" s="116">
        <v>30</v>
      </c>
      <c r="D48" s="128">
        <f t="shared" si="0"/>
        <v>4.2857</v>
      </c>
      <c r="E48" s="116"/>
    </row>
    <row r="49" spans="1:5" ht="14.25">
      <c r="A49" s="270" t="s">
        <v>87</v>
      </c>
      <c r="B49" s="63">
        <f>SUM(B50:B59)</f>
        <v>372</v>
      </c>
      <c r="C49" s="63">
        <f>SUM(C50:C59)</f>
        <v>285</v>
      </c>
      <c r="D49" s="127">
        <f t="shared" si="0"/>
        <v>0.7661</v>
      </c>
      <c r="E49" s="63"/>
    </row>
    <row r="50" spans="1:5" ht="14.25">
      <c r="A50" s="210" t="s">
        <v>57</v>
      </c>
      <c r="B50" s="116">
        <v>224</v>
      </c>
      <c r="C50" s="116">
        <v>235</v>
      </c>
      <c r="D50" s="128">
        <f t="shared" si="0"/>
        <v>1.0491</v>
      </c>
      <c r="E50" s="116"/>
    </row>
    <row r="51" spans="1:5" ht="14.25">
      <c r="A51" s="116" t="s">
        <v>58</v>
      </c>
      <c r="B51" s="116"/>
      <c r="C51" s="116"/>
      <c r="D51" s="128"/>
      <c r="E51" s="116"/>
    </row>
    <row r="52" spans="1:5" ht="14.25">
      <c r="A52" s="208" t="s">
        <v>59</v>
      </c>
      <c r="B52" s="116"/>
      <c r="C52" s="116"/>
      <c r="D52" s="128"/>
      <c r="E52" s="116"/>
    </row>
    <row r="53" spans="1:5" ht="14.25">
      <c r="A53" s="208" t="s">
        <v>88</v>
      </c>
      <c r="B53" s="116"/>
      <c r="C53" s="116"/>
      <c r="D53" s="128"/>
      <c r="E53" s="116"/>
    </row>
    <row r="54" spans="1:5" ht="14.25">
      <c r="A54" s="208" t="s">
        <v>89</v>
      </c>
      <c r="B54" s="116">
        <v>8</v>
      </c>
      <c r="C54" s="116"/>
      <c r="D54" s="128"/>
      <c r="E54" s="116"/>
    </row>
    <row r="55" spans="1:5" ht="14.25">
      <c r="A55" s="210" t="s">
        <v>90</v>
      </c>
      <c r="B55" s="116"/>
      <c r="C55" s="116"/>
      <c r="D55" s="128"/>
      <c r="E55" s="116"/>
    </row>
    <row r="56" spans="1:5" ht="14.25">
      <c r="A56" s="210" t="s">
        <v>91</v>
      </c>
      <c r="B56" s="116">
        <v>140</v>
      </c>
      <c r="C56" s="116">
        <v>50</v>
      </c>
      <c r="D56" s="128">
        <f t="shared" si="0"/>
        <v>0.3571</v>
      </c>
      <c r="E56" s="116"/>
    </row>
    <row r="57" spans="1:5" ht="14.25">
      <c r="A57" s="210" t="s">
        <v>92</v>
      </c>
      <c r="B57" s="116"/>
      <c r="C57" s="116"/>
      <c r="D57" s="128"/>
      <c r="E57" s="116"/>
    </row>
    <row r="58" spans="1:5" ht="14.25">
      <c r="A58" s="208" t="s">
        <v>66</v>
      </c>
      <c r="B58" s="116"/>
      <c r="C58" s="116"/>
      <c r="D58" s="128"/>
      <c r="E58" s="116"/>
    </row>
    <row r="59" spans="1:5" ht="14.25">
      <c r="A59" s="210" t="s">
        <v>93</v>
      </c>
      <c r="B59" s="116"/>
      <c r="C59" s="116"/>
      <c r="D59" s="128"/>
      <c r="E59" s="116"/>
    </row>
    <row r="60" spans="1:5" ht="14.25">
      <c r="A60" s="271" t="s">
        <v>94</v>
      </c>
      <c r="B60" s="63">
        <f>SUM(B61:B70)</f>
        <v>1282</v>
      </c>
      <c r="C60" s="63">
        <f>SUM(C61:C70)</f>
        <v>1167</v>
      </c>
      <c r="D60" s="127">
        <f t="shared" si="0"/>
        <v>0.9103</v>
      </c>
      <c r="E60" s="63"/>
    </row>
    <row r="61" spans="1:5" ht="14.25">
      <c r="A61" s="210" t="s">
        <v>57</v>
      </c>
      <c r="B61" s="116">
        <v>962</v>
      </c>
      <c r="C61" s="116">
        <v>900</v>
      </c>
      <c r="D61" s="128">
        <f t="shared" si="0"/>
        <v>0.9356</v>
      </c>
      <c r="E61" s="116"/>
    </row>
    <row r="62" spans="1:5" ht="14.25">
      <c r="A62" s="116" t="s">
        <v>58</v>
      </c>
      <c r="B62" s="116">
        <v>58</v>
      </c>
      <c r="C62" s="116"/>
      <c r="D62" s="128"/>
      <c r="E62" s="116"/>
    </row>
    <row r="63" spans="1:5" ht="14.25">
      <c r="A63" s="116" t="s">
        <v>59</v>
      </c>
      <c r="B63" s="116"/>
      <c r="C63" s="116"/>
      <c r="D63" s="128"/>
      <c r="E63" s="116"/>
    </row>
    <row r="64" spans="1:5" ht="14.25">
      <c r="A64" s="116" t="s">
        <v>95</v>
      </c>
      <c r="B64" s="116">
        <v>10</v>
      </c>
      <c r="C64" s="116">
        <v>10</v>
      </c>
      <c r="D64" s="128">
        <f t="shared" si="0"/>
        <v>1</v>
      </c>
      <c r="E64" s="116"/>
    </row>
    <row r="65" spans="1:5" ht="14.25">
      <c r="A65" s="116" t="s">
        <v>96</v>
      </c>
      <c r="B65" s="116">
        <v>20</v>
      </c>
      <c r="C65" s="116">
        <v>20</v>
      </c>
      <c r="D65" s="128">
        <f t="shared" si="0"/>
        <v>1</v>
      </c>
      <c r="E65" s="116"/>
    </row>
    <row r="66" spans="1:5" ht="14.25">
      <c r="A66" s="116" t="s">
        <v>97</v>
      </c>
      <c r="B66" s="116">
        <v>20</v>
      </c>
      <c r="C66" s="116">
        <v>20</v>
      </c>
      <c r="D66" s="128">
        <f t="shared" si="0"/>
        <v>1</v>
      </c>
      <c r="E66" s="116"/>
    </row>
    <row r="67" spans="1:5" ht="14.25">
      <c r="A67" s="208" t="s">
        <v>98</v>
      </c>
      <c r="B67" s="116">
        <v>15</v>
      </c>
      <c r="C67" s="116">
        <v>15</v>
      </c>
      <c r="D67" s="128">
        <f t="shared" si="0"/>
        <v>1</v>
      </c>
      <c r="E67" s="116"/>
    </row>
    <row r="68" spans="1:5" ht="14.25">
      <c r="A68" s="210" t="s">
        <v>99</v>
      </c>
      <c r="B68" s="116">
        <v>150</v>
      </c>
      <c r="C68" s="116">
        <v>150</v>
      </c>
      <c r="D68" s="128">
        <f t="shared" si="0"/>
        <v>1</v>
      </c>
      <c r="E68" s="116"/>
    </row>
    <row r="69" spans="1:5" ht="14.25">
      <c r="A69" s="210" t="s">
        <v>66</v>
      </c>
      <c r="B69" s="116">
        <v>2</v>
      </c>
      <c r="C69" s="116">
        <v>2</v>
      </c>
      <c r="D69" s="128">
        <f t="shared" si="0"/>
        <v>1</v>
      </c>
      <c r="E69" s="116"/>
    </row>
    <row r="70" spans="1:5" ht="14.25">
      <c r="A70" s="210" t="s">
        <v>100</v>
      </c>
      <c r="B70" s="116">
        <v>45</v>
      </c>
      <c r="C70" s="116">
        <v>50</v>
      </c>
      <c r="D70" s="128">
        <f t="shared" si="0"/>
        <v>1.1111</v>
      </c>
      <c r="E70" s="116"/>
    </row>
    <row r="71" spans="1:5" ht="14.25">
      <c r="A71" s="268" t="s">
        <v>101</v>
      </c>
      <c r="B71" s="63">
        <f>SUM(B72:B78)</f>
        <v>300</v>
      </c>
      <c r="C71" s="63">
        <f>SUM(C72:C78)</f>
        <v>400</v>
      </c>
      <c r="D71" s="127">
        <f t="shared" si="0"/>
        <v>1.3333</v>
      </c>
      <c r="E71" s="63"/>
    </row>
    <row r="72" spans="1:5" ht="14.25">
      <c r="A72" s="208" t="s">
        <v>57</v>
      </c>
      <c r="B72" s="269"/>
      <c r="C72" s="116"/>
      <c r="D72" s="128"/>
      <c r="E72" s="116"/>
    </row>
    <row r="73" spans="1:5" ht="14.25">
      <c r="A73" s="208" t="s">
        <v>58</v>
      </c>
      <c r="B73" s="269"/>
      <c r="C73" s="116"/>
      <c r="D73" s="128"/>
      <c r="E73" s="116"/>
    </row>
    <row r="74" spans="1:5" ht="14.25">
      <c r="A74" s="210" t="s">
        <v>59</v>
      </c>
      <c r="B74" s="269"/>
      <c r="C74" s="116"/>
      <c r="D74" s="128"/>
      <c r="E74" s="116"/>
    </row>
    <row r="75" spans="1:5" ht="14.25">
      <c r="A75" s="208" t="s">
        <v>98</v>
      </c>
      <c r="B75" s="269"/>
      <c r="C75" s="116"/>
      <c r="D75" s="128"/>
      <c r="E75" s="116"/>
    </row>
    <row r="76" spans="1:5" ht="14.25">
      <c r="A76" s="210" t="s">
        <v>102</v>
      </c>
      <c r="B76" s="269"/>
      <c r="C76" s="116"/>
      <c r="D76" s="128"/>
      <c r="E76" s="116"/>
    </row>
    <row r="77" spans="1:5" ht="14.25">
      <c r="A77" s="210" t="s">
        <v>66</v>
      </c>
      <c r="B77" s="269"/>
      <c r="C77" s="116"/>
      <c r="D77" s="128"/>
      <c r="E77" s="116"/>
    </row>
    <row r="78" spans="1:5" ht="14.25">
      <c r="A78" s="210" t="s">
        <v>103</v>
      </c>
      <c r="B78" s="116">
        <v>300</v>
      </c>
      <c r="C78" s="116">
        <v>400</v>
      </c>
      <c r="D78" s="128">
        <f>C78/B78</f>
        <v>1.3333</v>
      </c>
      <c r="E78" s="116"/>
    </row>
    <row r="79" spans="1:5" ht="14.25">
      <c r="A79" s="270" t="s">
        <v>104</v>
      </c>
      <c r="B79" s="63">
        <f>SUM(B80:B87)</f>
        <v>308</v>
      </c>
      <c r="C79" s="63">
        <f>SUM(C80:C90)</f>
        <v>273</v>
      </c>
      <c r="D79" s="127">
        <f>C79/B79</f>
        <v>0.8864</v>
      </c>
      <c r="E79" s="63"/>
    </row>
    <row r="80" spans="1:5" ht="14.25">
      <c r="A80" s="208" t="s">
        <v>57</v>
      </c>
      <c r="B80" s="116">
        <v>256</v>
      </c>
      <c r="C80" s="116">
        <v>231</v>
      </c>
      <c r="D80" s="128">
        <f>C80/B80</f>
        <v>0.9023</v>
      </c>
      <c r="E80" s="116"/>
    </row>
    <row r="81" spans="1:5" ht="14.25">
      <c r="A81" s="208" t="s">
        <v>58</v>
      </c>
      <c r="B81" s="116">
        <v>10</v>
      </c>
      <c r="C81" s="116"/>
      <c r="D81" s="128"/>
      <c r="E81" s="116"/>
    </row>
    <row r="82" spans="1:5" ht="14.25">
      <c r="A82" s="208" t="s">
        <v>59</v>
      </c>
      <c r="B82" s="116"/>
      <c r="C82" s="116"/>
      <c r="D82" s="128"/>
      <c r="E82" s="116"/>
    </row>
    <row r="83" spans="1:5" ht="14.25">
      <c r="A83" s="273" t="s">
        <v>105</v>
      </c>
      <c r="B83" s="116">
        <v>35</v>
      </c>
      <c r="C83" s="116">
        <v>35</v>
      </c>
      <c r="D83" s="128">
        <f>C83/B83</f>
        <v>1</v>
      </c>
      <c r="E83" s="116"/>
    </row>
    <row r="84" spans="1:5" ht="14.25">
      <c r="A84" s="210" t="s">
        <v>106</v>
      </c>
      <c r="B84" s="116"/>
      <c r="C84" s="116"/>
      <c r="D84" s="128"/>
      <c r="E84" s="116"/>
    </row>
    <row r="85" spans="1:5" ht="14.25">
      <c r="A85" s="210" t="s">
        <v>98</v>
      </c>
      <c r="B85" s="116">
        <v>7</v>
      </c>
      <c r="C85" s="116">
        <v>7</v>
      </c>
      <c r="D85" s="128">
        <f>C85/B85</f>
        <v>1</v>
      </c>
      <c r="E85" s="116"/>
    </row>
    <row r="86" spans="1:5" ht="14.25">
      <c r="A86" s="210" t="s">
        <v>66</v>
      </c>
      <c r="B86" s="116"/>
      <c r="C86" s="116"/>
      <c r="D86" s="128"/>
      <c r="E86" s="116"/>
    </row>
    <row r="87" spans="1:5" ht="14.25">
      <c r="A87" s="116" t="s">
        <v>107</v>
      </c>
      <c r="B87" s="116"/>
      <c r="C87" s="116"/>
      <c r="D87" s="128"/>
      <c r="E87" s="116"/>
    </row>
    <row r="88" spans="1:5" ht="14.25">
      <c r="A88" s="268" t="s">
        <v>108</v>
      </c>
      <c r="B88" s="63"/>
      <c r="C88" s="63"/>
      <c r="D88" s="127"/>
      <c r="E88" s="63"/>
    </row>
    <row r="89" spans="1:5" ht="14.25">
      <c r="A89" s="208" t="s">
        <v>57</v>
      </c>
      <c r="B89" s="116"/>
      <c r="C89" s="116"/>
      <c r="D89" s="128"/>
      <c r="E89" s="116"/>
    </row>
    <row r="90" spans="1:5" ht="14.25">
      <c r="A90" s="210" t="s">
        <v>58</v>
      </c>
      <c r="B90" s="116"/>
      <c r="C90" s="116"/>
      <c r="D90" s="128"/>
      <c r="E90" s="116"/>
    </row>
    <row r="91" spans="1:5" ht="14.25">
      <c r="A91" s="210" t="s">
        <v>59</v>
      </c>
      <c r="B91" s="116"/>
      <c r="C91" s="116"/>
      <c r="D91" s="128"/>
      <c r="E91" s="116"/>
    </row>
    <row r="92" spans="1:5" ht="14.25">
      <c r="A92" s="208" t="s">
        <v>109</v>
      </c>
      <c r="B92" s="116"/>
      <c r="C92" s="116"/>
      <c r="D92" s="128"/>
      <c r="E92" s="116"/>
    </row>
    <row r="93" spans="1:5" ht="14.25">
      <c r="A93" s="208" t="s">
        <v>110</v>
      </c>
      <c r="B93" s="116"/>
      <c r="C93" s="116"/>
      <c r="D93" s="128"/>
      <c r="E93" s="116"/>
    </row>
    <row r="94" spans="1:5" ht="14.25">
      <c r="A94" s="208" t="s">
        <v>98</v>
      </c>
      <c r="B94" s="116"/>
      <c r="C94" s="116"/>
      <c r="D94" s="128"/>
      <c r="E94" s="116"/>
    </row>
    <row r="95" spans="1:5" ht="14.25">
      <c r="A95" s="208" t="s">
        <v>111</v>
      </c>
      <c r="B95" s="116"/>
      <c r="C95" s="116"/>
      <c r="D95" s="128"/>
      <c r="E95" s="116"/>
    </row>
    <row r="96" spans="1:5" ht="14.25">
      <c r="A96" s="208" t="s">
        <v>112</v>
      </c>
      <c r="B96" s="116"/>
      <c r="C96" s="116"/>
      <c r="D96" s="128"/>
      <c r="E96" s="116"/>
    </row>
    <row r="97" spans="1:5" ht="14.25">
      <c r="A97" s="208" t="s">
        <v>113</v>
      </c>
      <c r="B97" s="116"/>
      <c r="C97" s="116"/>
      <c r="D97" s="128"/>
      <c r="E97" s="116"/>
    </row>
    <row r="98" spans="1:5" ht="14.25">
      <c r="A98" s="208" t="s">
        <v>114</v>
      </c>
      <c r="B98" s="116"/>
      <c r="C98" s="116"/>
      <c r="D98" s="128"/>
      <c r="E98" s="116"/>
    </row>
    <row r="99" spans="1:5" ht="14.25">
      <c r="A99" s="210" t="s">
        <v>66</v>
      </c>
      <c r="B99" s="116"/>
      <c r="C99" s="116"/>
      <c r="D99" s="128"/>
      <c r="E99" s="116"/>
    </row>
    <row r="100" spans="1:5" ht="14.25">
      <c r="A100" s="210" t="s">
        <v>115</v>
      </c>
      <c r="B100" s="116"/>
      <c r="C100" s="116"/>
      <c r="D100" s="128"/>
      <c r="E100" s="116"/>
    </row>
    <row r="101" spans="1:5" ht="14.25">
      <c r="A101" s="274" t="s">
        <v>116</v>
      </c>
      <c r="B101" s="63">
        <f>SUM(B102:B109)</f>
        <v>1224</v>
      </c>
      <c r="C101" s="63">
        <f>SUM(C102:C109)</f>
        <v>1062</v>
      </c>
      <c r="D101" s="127">
        <f>C101/B101</f>
        <v>0.8676</v>
      </c>
      <c r="E101" s="63"/>
    </row>
    <row r="102" spans="1:5" ht="14.25">
      <c r="A102" s="208" t="s">
        <v>57</v>
      </c>
      <c r="B102" s="116">
        <v>886</v>
      </c>
      <c r="C102" s="116">
        <v>842</v>
      </c>
      <c r="D102" s="128">
        <f>C102/B102</f>
        <v>0.9503</v>
      </c>
      <c r="E102" s="116"/>
    </row>
    <row r="103" spans="1:5" ht="14.25">
      <c r="A103" s="208" t="s">
        <v>58</v>
      </c>
      <c r="B103" s="116">
        <v>186</v>
      </c>
      <c r="C103" s="116">
        <v>50</v>
      </c>
      <c r="D103" s="128">
        <f>C103/B103</f>
        <v>0.2688</v>
      </c>
      <c r="E103" s="116"/>
    </row>
    <row r="104" spans="1:5" ht="14.25">
      <c r="A104" s="208" t="s">
        <v>59</v>
      </c>
      <c r="B104" s="116"/>
      <c r="C104" s="116"/>
      <c r="D104" s="128"/>
      <c r="E104" s="116"/>
    </row>
    <row r="105" spans="1:5" ht="14.25">
      <c r="A105" s="210" t="s">
        <v>117</v>
      </c>
      <c r="B105" s="116">
        <v>60</v>
      </c>
      <c r="C105" s="116">
        <v>60</v>
      </c>
      <c r="D105" s="128">
        <f>C105/B105</f>
        <v>1</v>
      </c>
      <c r="E105" s="116"/>
    </row>
    <row r="106" spans="1:5" ht="14.25">
      <c r="A106" s="210" t="s">
        <v>118</v>
      </c>
      <c r="B106" s="116">
        <v>72</v>
      </c>
      <c r="C106" s="116">
        <v>80</v>
      </c>
      <c r="D106" s="128">
        <f>C106/B106</f>
        <v>1.1111</v>
      </c>
      <c r="E106" s="116"/>
    </row>
    <row r="107" spans="1:5" ht="14.25">
      <c r="A107" s="210" t="s">
        <v>119</v>
      </c>
      <c r="B107" s="116">
        <v>20</v>
      </c>
      <c r="C107" s="116">
        <v>30</v>
      </c>
      <c r="D107" s="128">
        <f>C107/B107</f>
        <v>1.5</v>
      </c>
      <c r="E107" s="116"/>
    </row>
    <row r="108" spans="1:5" ht="14.25">
      <c r="A108" s="208" t="s">
        <v>66</v>
      </c>
      <c r="B108" s="116"/>
      <c r="C108" s="116"/>
      <c r="D108" s="128"/>
      <c r="E108" s="116"/>
    </row>
    <row r="109" spans="1:5" ht="14.25">
      <c r="A109" s="208" t="s">
        <v>120</v>
      </c>
      <c r="B109" s="116"/>
      <c r="C109" s="116"/>
      <c r="D109" s="128"/>
      <c r="E109" s="116"/>
    </row>
    <row r="110" spans="1:5" ht="14.25">
      <c r="A110" s="63" t="s">
        <v>121</v>
      </c>
      <c r="B110" s="63">
        <f>SUM(B111:B120)</f>
        <v>389</v>
      </c>
      <c r="C110" s="63">
        <f>SUM(C111:C120)</f>
        <v>60</v>
      </c>
      <c r="D110" s="127">
        <f>C110/B110</f>
        <v>0.1542</v>
      </c>
      <c r="E110" s="63"/>
    </row>
    <row r="111" spans="1:5" ht="14.25">
      <c r="A111" s="208" t="s">
        <v>57</v>
      </c>
      <c r="B111" s="116"/>
      <c r="C111" s="116"/>
      <c r="D111" s="128"/>
      <c r="E111" s="116"/>
    </row>
    <row r="112" spans="1:5" ht="14.25">
      <c r="A112" s="208" t="s">
        <v>58</v>
      </c>
      <c r="B112" s="116"/>
      <c r="C112" s="116"/>
      <c r="D112" s="128"/>
      <c r="E112" s="116"/>
    </row>
    <row r="113" spans="1:5" ht="14.25">
      <c r="A113" s="208" t="s">
        <v>59</v>
      </c>
      <c r="B113" s="116"/>
      <c r="C113" s="116"/>
      <c r="D113" s="128"/>
      <c r="E113" s="116"/>
    </row>
    <row r="114" spans="1:5" ht="14.25">
      <c r="A114" s="210" t="s">
        <v>122</v>
      </c>
      <c r="B114" s="116"/>
      <c r="C114" s="116"/>
      <c r="D114" s="128"/>
      <c r="E114" s="116"/>
    </row>
    <row r="115" spans="1:5" ht="14.25">
      <c r="A115" s="210" t="s">
        <v>123</v>
      </c>
      <c r="B115" s="116"/>
      <c r="C115" s="116"/>
      <c r="D115" s="128"/>
      <c r="E115" s="116"/>
    </row>
    <row r="116" spans="1:5" ht="14.25">
      <c r="A116" s="210" t="s">
        <v>124</v>
      </c>
      <c r="B116" s="116"/>
      <c r="C116" s="116"/>
      <c r="D116" s="128"/>
      <c r="E116" s="116"/>
    </row>
    <row r="117" spans="1:5" ht="14.25">
      <c r="A117" s="208" t="s">
        <v>125</v>
      </c>
      <c r="B117" s="116"/>
      <c r="C117" s="116"/>
      <c r="D117" s="128"/>
      <c r="E117" s="116"/>
    </row>
    <row r="118" spans="1:5" ht="14.25">
      <c r="A118" s="208" t="s">
        <v>126</v>
      </c>
      <c r="B118" s="116">
        <v>389</v>
      </c>
      <c r="C118" s="116">
        <v>60</v>
      </c>
      <c r="D118" s="128">
        <f>C118/B118</f>
        <v>0.1542</v>
      </c>
      <c r="E118" s="116"/>
    </row>
    <row r="119" spans="1:5" ht="14.25">
      <c r="A119" s="208" t="s">
        <v>66</v>
      </c>
      <c r="B119" s="116"/>
      <c r="C119" s="116"/>
      <c r="D119" s="128"/>
      <c r="E119" s="116"/>
    </row>
    <row r="120" spans="1:5" ht="14.25">
      <c r="A120" s="210" t="s">
        <v>127</v>
      </c>
      <c r="B120" s="116"/>
      <c r="C120" s="116"/>
      <c r="D120" s="128"/>
      <c r="E120" s="116"/>
    </row>
    <row r="121" spans="1:5" ht="14.25">
      <c r="A121" s="270" t="s">
        <v>128</v>
      </c>
      <c r="B121" s="63">
        <f>SUM(B122:B132)</f>
        <v>6</v>
      </c>
      <c r="C121" s="63"/>
      <c r="D121" s="127"/>
      <c r="E121" s="63"/>
    </row>
    <row r="122" spans="1:5" ht="14.25">
      <c r="A122" s="210" t="s">
        <v>57</v>
      </c>
      <c r="B122" s="116"/>
      <c r="C122" s="116"/>
      <c r="D122" s="128"/>
      <c r="E122" s="116"/>
    </row>
    <row r="123" spans="1:5" ht="14.25">
      <c r="A123" s="116" t="s">
        <v>58</v>
      </c>
      <c r="B123" s="116"/>
      <c r="C123" s="116"/>
      <c r="D123" s="128"/>
      <c r="E123" s="116"/>
    </row>
    <row r="124" spans="1:5" ht="14.25">
      <c r="A124" s="208" t="s">
        <v>59</v>
      </c>
      <c r="B124" s="116"/>
      <c r="C124" s="116"/>
      <c r="D124" s="128"/>
      <c r="E124" s="116"/>
    </row>
    <row r="125" spans="1:5" ht="14.25">
      <c r="A125" s="208" t="s">
        <v>129</v>
      </c>
      <c r="B125" s="116"/>
      <c r="C125" s="116"/>
      <c r="D125" s="128"/>
      <c r="E125" s="116"/>
    </row>
    <row r="126" spans="1:5" ht="14.25">
      <c r="A126" s="208" t="s">
        <v>130</v>
      </c>
      <c r="B126" s="116"/>
      <c r="C126" s="116"/>
      <c r="D126" s="128"/>
      <c r="E126" s="116"/>
    </row>
    <row r="127" spans="1:5" ht="14.25">
      <c r="A127" s="210" t="s">
        <v>131</v>
      </c>
      <c r="B127" s="116"/>
      <c r="C127" s="116"/>
      <c r="D127" s="128"/>
      <c r="E127" s="116"/>
    </row>
    <row r="128" spans="1:5" ht="14.25">
      <c r="A128" s="208" t="s">
        <v>132</v>
      </c>
      <c r="B128" s="116">
        <v>6</v>
      </c>
      <c r="C128" s="116"/>
      <c r="D128" s="128"/>
      <c r="E128" s="116"/>
    </row>
    <row r="129" spans="1:5" ht="14.25">
      <c r="A129" s="208" t="s">
        <v>133</v>
      </c>
      <c r="B129" s="116"/>
      <c r="C129" s="116"/>
      <c r="D129" s="128"/>
      <c r="E129" s="116"/>
    </row>
    <row r="130" spans="1:5" ht="14.25">
      <c r="A130" s="208" t="s">
        <v>134</v>
      </c>
      <c r="B130" s="116"/>
      <c r="C130" s="116"/>
      <c r="D130" s="128"/>
      <c r="E130" s="116"/>
    </row>
    <row r="131" spans="1:5" ht="14.25">
      <c r="A131" s="208" t="s">
        <v>66</v>
      </c>
      <c r="B131" s="116"/>
      <c r="C131" s="116"/>
      <c r="D131" s="128"/>
      <c r="E131" s="116"/>
    </row>
    <row r="132" spans="1:5" ht="14.25">
      <c r="A132" s="208" t="s">
        <v>135</v>
      </c>
      <c r="B132" s="116"/>
      <c r="C132" s="116"/>
      <c r="D132" s="128"/>
      <c r="E132" s="116"/>
    </row>
    <row r="133" spans="1:5" ht="14.25">
      <c r="A133" s="268" t="s">
        <v>136</v>
      </c>
      <c r="B133" s="63">
        <f>SUM(B134:B139)</f>
        <v>61</v>
      </c>
      <c r="C133" s="63">
        <f>SUM(C134:C139)</f>
        <v>62</v>
      </c>
      <c r="D133" s="127">
        <f>C133/B133</f>
        <v>1.0164</v>
      </c>
      <c r="E133" s="63"/>
    </row>
    <row r="134" spans="1:5" ht="14.25">
      <c r="A134" s="208" t="s">
        <v>57</v>
      </c>
      <c r="B134" s="116">
        <v>61</v>
      </c>
      <c r="C134" s="116">
        <v>62</v>
      </c>
      <c r="D134" s="128">
        <f>C134/B134</f>
        <v>1.0164</v>
      </c>
      <c r="E134" s="116"/>
    </row>
    <row r="135" spans="1:5" ht="14.25">
      <c r="A135" s="208" t="s">
        <v>58</v>
      </c>
      <c r="B135" s="116"/>
      <c r="C135" s="116"/>
      <c r="D135" s="128"/>
      <c r="E135" s="116"/>
    </row>
    <row r="136" spans="1:5" ht="14.25">
      <c r="A136" s="210" t="s">
        <v>59</v>
      </c>
      <c r="B136" s="116"/>
      <c r="C136" s="116"/>
      <c r="D136" s="128"/>
      <c r="E136" s="116"/>
    </row>
    <row r="137" spans="1:5" ht="14.25">
      <c r="A137" s="210" t="s">
        <v>137</v>
      </c>
      <c r="B137" s="116"/>
      <c r="C137" s="116"/>
      <c r="D137" s="128"/>
      <c r="E137" s="116"/>
    </row>
    <row r="138" spans="1:5" ht="14.25">
      <c r="A138" s="210" t="s">
        <v>66</v>
      </c>
      <c r="B138" s="116"/>
      <c r="C138" s="116"/>
      <c r="D138" s="128"/>
      <c r="E138" s="116"/>
    </row>
    <row r="139" spans="1:5" ht="14.25">
      <c r="A139" s="116" t="s">
        <v>138</v>
      </c>
      <c r="B139" s="116"/>
      <c r="C139" s="116"/>
      <c r="D139" s="128"/>
      <c r="E139" s="116"/>
    </row>
    <row r="140" spans="1:5" ht="14.25">
      <c r="A140" s="268" t="s">
        <v>139</v>
      </c>
      <c r="B140" s="63"/>
      <c r="C140" s="63"/>
      <c r="D140" s="127"/>
      <c r="E140" s="63"/>
    </row>
    <row r="141" spans="1:5" ht="14.25">
      <c r="A141" s="208" t="s">
        <v>57</v>
      </c>
      <c r="B141" s="116"/>
      <c r="C141" s="116"/>
      <c r="D141" s="128"/>
      <c r="E141" s="116"/>
    </row>
    <row r="142" spans="1:5" ht="14.25">
      <c r="A142" s="210" t="s">
        <v>58</v>
      </c>
      <c r="B142" s="116"/>
      <c r="C142" s="116"/>
      <c r="D142" s="128"/>
      <c r="E142" s="116"/>
    </row>
    <row r="143" spans="1:5" ht="14.25">
      <c r="A143" s="210" t="s">
        <v>59</v>
      </c>
      <c r="B143" s="116"/>
      <c r="C143" s="116"/>
      <c r="D143" s="128"/>
      <c r="E143" s="116"/>
    </row>
    <row r="144" spans="1:5" ht="14.25">
      <c r="A144" s="210" t="s">
        <v>140</v>
      </c>
      <c r="B144" s="116"/>
      <c r="C144" s="116"/>
      <c r="D144" s="128"/>
      <c r="E144" s="116"/>
    </row>
    <row r="145" spans="1:5" ht="14.25">
      <c r="A145" s="116" t="s">
        <v>141</v>
      </c>
      <c r="B145" s="116"/>
      <c r="C145" s="116"/>
      <c r="D145" s="128"/>
      <c r="E145" s="116"/>
    </row>
    <row r="146" spans="1:5" ht="14.25">
      <c r="A146" s="208" t="s">
        <v>66</v>
      </c>
      <c r="B146" s="116"/>
      <c r="C146" s="116"/>
      <c r="D146" s="128"/>
      <c r="E146" s="116"/>
    </row>
    <row r="147" spans="1:5" ht="14.25">
      <c r="A147" s="208" t="s">
        <v>142</v>
      </c>
      <c r="B147" s="116"/>
      <c r="C147" s="116"/>
      <c r="D147" s="128"/>
      <c r="E147" s="116"/>
    </row>
    <row r="148" spans="1:5" ht="14.25">
      <c r="A148" s="270" t="s">
        <v>143</v>
      </c>
      <c r="B148" s="63">
        <f>SUM(B149:B153)</f>
        <v>339</v>
      </c>
      <c r="C148" s="63">
        <f>SUM(C149:C153)</f>
        <v>368</v>
      </c>
      <c r="D148" s="127">
        <f>C148/B148</f>
        <v>1.0855</v>
      </c>
      <c r="E148" s="63"/>
    </row>
    <row r="149" spans="1:5" ht="14.25">
      <c r="A149" s="210" t="s">
        <v>57</v>
      </c>
      <c r="B149" s="116">
        <v>306</v>
      </c>
      <c r="C149" s="116">
        <v>345</v>
      </c>
      <c r="D149" s="128">
        <f>C149/B149</f>
        <v>1.1275</v>
      </c>
      <c r="E149" s="116"/>
    </row>
    <row r="150" spans="1:5" ht="14.25">
      <c r="A150" s="210" t="s">
        <v>58</v>
      </c>
      <c r="B150" s="116">
        <v>10</v>
      </c>
      <c r="C150" s="116">
        <v>18</v>
      </c>
      <c r="D150" s="128">
        <f>C150/B150</f>
        <v>1.8</v>
      </c>
      <c r="E150" s="116"/>
    </row>
    <row r="151" spans="1:5" ht="14.25">
      <c r="A151" s="208" t="s">
        <v>59</v>
      </c>
      <c r="B151" s="116"/>
      <c r="C151" s="116"/>
      <c r="D151" s="128"/>
      <c r="E151" s="116"/>
    </row>
    <row r="152" spans="1:5" ht="14.25">
      <c r="A152" s="211" t="s">
        <v>144</v>
      </c>
      <c r="B152" s="116">
        <v>15</v>
      </c>
      <c r="C152" s="116">
        <v>5</v>
      </c>
      <c r="D152" s="128">
        <f>C152/B152</f>
        <v>0.3333</v>
      </c>
      <c r="E152" s="116"/>
    </row>
    <row r="153" spans="1:5" ht="14.25">
      <c r="A153" s="208" t="s">
        <v>145</v>
      </c>
      <c r="B153" s="116">
        <v>8</v>
      </c>
      <c r="C153" s="116"/>
      <c r="D153" s="128"/>
      <c r="E153" s="116"/>
    </row>
    <row r="154" spans="1:5" ht="14.25">
      <c r="A154" s="270" t="s">
        <v>146</v>
      </c>
      <c r="B154" s="63">
        <f>SUM(B155:B160)</f>
        <v>70</v>
      </c>
      <c r="C154" s="63">
        <f>SUM(C155:C160)</f>
        <v>64</v>
      </c>
      <c r="D154" s="127">
        <f>C154/B154</f>
        <v>0.9143</v>
      </c>
      <c r="E154" s="63"/>
    </row>
    <row r="155" spans="1:5" ht="14.25">
      <c r="A155" s="210" t="s">
        <v>57</v>
      </c>
      <c r="B155" s="116">
        <v>70</v>
      </c>
      <c r="C155" s="116">
        <v>64</v>
      </c>
      <c r="D155" s="128">
        <f>C155/B155</f>
        <v>0.9143</v>
      </c>
      <c r="E155" s="116"/>
    </row>
    <row r="156" spans="1:5" ht="14.25">
      <c r="A156" s="210" t="s">
        <v>58</v>
      </c>
      <c r="B156" s="116"/>
      <c r="C156" s="116"/>
      <c r="D156" s="128"/>
      <c r="E156" s="116"/>
    </row>
    <row r="157" spans="1:5" ht="14.25">
      <c r="A157" s="116" t="s">
        <v>59</v>
      </c>
      <c r="B157" s="116"/>
      <c r="C157" s="116"/>
      <c r="D157" s="128"/>
      <c r="E157" s="116"/>
    </row>
    <row r="158" spans="1:5" ht="14.25">
      <c r="A158" s="208" t="s">
        <v>71</v>
      </c>
      <c r="B158" s="275"/>
      <c r="C158" s="116"/>
      <c r="D158" s="128"/>
      <c r="E158" s="116"/>
    </row>
    <row r="159" spans="1:5" ht="14.25">
      <c r="A159" s="208" t="s">
        <v>66</v>
      </c>
      <c r="B159" s="116"/>
      <c r="C159" s="116"/>
      <c r="D159" s="128"/>
      <c r="E159" s="116"/>
    </row>
    <row r="160" spans="1:5" ht="14.25">
      <c r="A160" s="208" t="s">
        <v>147</v>
      </c>
      <c r="B160" s="116"/>
      <c r="C160" s="116"/>
      <c r="D160" s="128"/>
      <c r="E160" s="116"/>
    </row>
    <row r="161" spans="1:5" ht="14.25">
      <c r="A161" s="270" t="s">
        <v>148</v>
      </c>
      <c r="B161" s="63">
        <f>SUM(B162:B167)</f>
        <v>953</v>
      </c>
      <c r="C161" s="63">
        <f>SUM(C162:C167)</f>
        <v>655</v>
      </c>
      <c r="D161" s="127">
        <f>C161/B161</f>
        <v>0.6873</v>
      </c>
      <c r="E161" s="63"/>
    </row>
    <row r="162" spans="1:5" ht="14.25">
      <c r="A162" s="210" t="s">
        <v>57</v>
      </c>
      <c r="B162" s="116">
        <v>428</v>
      </c>
      <c r="C162" s="116">
        <v>410</v>
      </c>
      <c r="D162" s="128">
        <f>C162/B162</f>
        <v>0.9579</v>
      </c>
      <c r="E162" s="116"/>
    </row>
    <row r="163" spans="1:5" ht="14.25">
      <c r="A163" s="210" t="s">
        <v>58</v>
      </c>
      <c r="B163" s="116">
        <v>115</v>
      </c>
      <c r="C163" s="116">
        <v>69</v>
      </c>
      <c r="D163" s="128">
        <f>C163/B163</f>
        <v>0.6</v>
      </c>
      <c r="E163" s="116"/>
    </row>
    <row r="164" spans="1:5" ht="14.25">
      <c r="A164" s="208" t="s">
        <v>59</v>
      </c>
      <c r="B164" s="116"/>
      <c r="C164" s="116"/>
      <c r="D164" s="128"/>
      <c r="E164" s="116"/>
    </row>
    <row r="165" spans="1:5" ht="14.25">
      <c r="A165" s="208" t="s">
        <v>149</v>
      </c>
      <c r="B165" s="116">
        <v>20</v>
      </c>
      <c r="C165" s="116">
        <v>171</v>
      </c>
      <c r="D165" s="128">
        <f>C165/B165</f>
        <v>8.55</v>
      </c>
      <c r="E165" s="116"/>
    </row>
    <row r="166" spans="1:5" ht="14.25">
      <c r="A166" s="210" t="s">
        <v>66</v>
      </c>
      <c r="B166" s="116"/>
      <c r="C166" s="116"/>
      <c r="D166" s="128"/>
      <c r="E166" s="116"/>
    </row>
    <row r="167" spans="1:5" ht="14.25">
      <c r="A167" s="210" t="s">
        <v>150</v>
      </c>
      <c r="B167" s="116">
        <v>390</v>
      </c>
      <c r="C167" s="116">
        <v>5</v>
      </c>
      <c r="D167" s="128">
        <f>C167/B167</f>
        <v>0.0128</v>
      </c>
      <c r="E167" s="116"/>
    </row>
    <row r="168" spans="1:5" ht="14.25">
      <c r="A168" s="270" t="s">
        <v>151</v>
      </c>
      <c r="B168" s="63">
        <f>SUM(B169:B174)</f>
        <v>1698</v>
      </c>
      <c r="C168" s="63">
        <f>SUM(C169:C174)</f>
        <v>1007</v>
      </c>
      <c r="D168" s="127">
        <f>C168/B168</f>
        <v>0.5931</v>
      </c>
      <c r="E168" s="63"/>
    </row>
    <row r="169" spans="1:5" ht="14.25">
      <c r="A169" s="210" t="s">
        <v>57</v>
      </c>
      <c r="B169" s="116">
        <v>468</v>
      </c>
      <c r="C169" s="116">
        <v>449</v>
      </c>
      <c r="D169" s="128">
        <f>C169/B169</f>
        <v>0.9594</v>
      </c>
      <c r="E169" s="116"/>
    </row>
    <row r="170" spans="1:5" ht="14.25">
      <c r="A170" s="208" t="s">
        <v>58</v>
      </c>
      <c r="B170" s="116"/>
      <c r="C170" s="116"/>
      <c r="D170" s="128"/>
      <c r="E170" s="116"/>
    </row>
    <row r="171" spans="1:5" ht="14.25">
      <c r="A171" s="208" t="s">
        <v>59</v>
      </c>
      <c r="B171" s="116"/>
      <c r="C171" s="116"/>
      <c r="D171" s="128"/>
      <c r="E171" s="116"/>
    </row>
    <row r="172" spans="1:5" ht="14.25">
      <c r="A172" s="208" t="s">
        <v>152</v>
      </c>
      <c r="B172" s="116">
        <v>28</v>
      </c>
      <c r="C172" s="116">
        <v>28</v>
      </c>
      <c r="D172" s="128">
        <f>C172/B172</f>
        <v>1</v>
      </c>
      <c r="E172" s="116"/>
    </row>
    <row r="173" spans="1:5" ht="14.25">
      <c r="A173" s="210" t="s">
        <v>66</v>
      </c>
      <c r="B173" s="116"/>
      <c r="C173" s="116"/>
      <c r="D173" s="128"/>
      <c r="E173" s="116"/>
    </row>
    <row r="174" spans="1:5" ht="14.25">
      <c r="A174" s="210" t="s">
        <v>153</v>
      </c>
      <c r="B174" s="116">
        <v>1202</v>
      </c>
      <c r="C174" s="116">
        <v>530</v>
      </c>
      <c r="D174" s="128">
        <f aca="true" t="shared" si="1" ref="D174:D179">C174/B174</f>
        <v>0.4409</v>
      </c>
      <c r="E174" s="116"/>
    </row>
    <row r="175" spans="1:5" ht="14.25">
      <c r="A175" s="270" t="s">
        <v>154</v>
      </c>
      <c r="B175" s="63">
        <f>SUM(B176:B181)</f>
        <v>1008</v>
      </c>
      <c r="C175" s="63">
        <f>SUM(C176:C181)</f>
        <v>918</v>
      </c>
      <c r="D175" s="127">
        <f t="shared" si="1"/>
        <v>0.9107</v>
      </c>
      <c r="E175" s="63"/>
    </row>
    <row r="176" spans="1:5" ht="14.25">
      <c r="A176" s="208" t="s">
        <v>57</v>
      </c>
      <c r="B176" s="116">
        <v>573</v>
      </c>
      <c r="C176" s="116">
        <v>504</v>
      </c>
      <c r="D176" s="128">
        <f t="shared" si="1"/>
        <v>0.8796</v>
      </c>
      <c r="E176" s="116"/>
    </row>
    <row r="177" spans="1:5" ht="14.25">
      <c r="A177" s="208" t="s">
        <v>58</v>
      </c>
      <c r="B177" s="116">
        <v>149</v>
      </c>
      <c r="C177" s="116">
        <v>280</v>
      </c>
      <c r="D177" s="128">
        <f t="shared" si="1"/>
        <v>1.8792</v>
      </c>
      <c r="E177" s="116"/>
    </row>
    <row r="178" spans="1:5" ht="14.25">
      <c r="A178" s="208" t="s">
        <v>59</v>
      </c>
      <c r="B178" s="116">
        <v>10</v>
      </c>
      <c r="C178" s="116">
        <v>10</v>
      </c>
      <c r="D178" s="128">
        <f t="shared" si="1"/>
        <v>1</v>
      </c>
      <c r="E178" s="116"/>
    </row>
    <row r="179" spans="1:5" ht="14.25">
      <c r="A179" s="208" t="s">
        <v>155</v>
      </c>
      <c r="B179" s="116">
        <v>10</v>
      </c>
      <c r="C179" s="116">
        <v>10</v>
      </c>
      <c r="D179" s="128">
        <f t="shared" si="1"/>
        <v>1</v>
      </c>
      <c r="E179" s="116"/>
    </row>
    <row r="180" spans="1:5" ht="14.25">
      <c r="A180" s="208" t="s">
        <v>66</v>
      </c>
      <c r="B180" s="116"/>
      <c r="C180" s="116"/>
      <c r="D180" s="128"/>
      <c r="E180" s="116"/>
    </row>
    <row r="181" spans="1:5" ht="14.25">
      <c r="A181" s="210" t="s">
        <v>156</v>
      </c>
      <c r="B181" s="116">
        <v>266</v>
      </c>
      <c r="C181" s="116">
        <v>114</v>
      </c>
      <c r="D181" s="128">
        <f>C181/B181</f>
        <v>0.4286</v>
      </c>
      <c r="E181" s="116"/>
    </row>
    <row r="182" spans="1:5" ht="14.25">
      <c r="A182" s="270" t="s">
        <v>157</v>
      </c>
      <c r="B182" s="63">
        <f>SUM(B183:B188)</f>
        <v>833</v>
      </c>
      <c r="C182" s="63">
        <f>SUM(C183:C188)</f>
        <v>495</v>
      </c>
      <c r="D182" s="127">
        <f>C182/B182</f>
        <v>0.5942</v>
      </c>
      <c r="E182" s="63"/>
    </row>
    <row r="183" spans="1:5" ht="14.25">
      <c r="A183" s="116" t="s">
        <v>57</v>
      </c>
      <c r="B183" s="116">
        <v>155</v>
      </c>
      <c r="C183" s="116">
        <v>155</v>
      </c>
      <c r="D183" s="128">
        <f>C183/B183</f>
        <v>1</v>
      </c>
      <c r="E183" s="116"/>
    </row>
    <row r="184" spans="1:5" ht="14.25">
      <c r="A184" s="208" t="s">
        <v>58</v>
      </c>
      <c r="B184" s="116">
        <v>638</v>
      </c>
      <c r="C184" s="116">
        <v>320</v>
      </c>
      <c r="D184" s="128">
        <f>C184/B184</f>
        <v>0.5016</v>
      </c>
      <c r="E184" s="116"/>
    </row>
    <row r="185" spans="1:5" ht="14.25">
      <c r="A185" s="208" t="s">
        <v>59</v>
      </c>
      <c r="B185" s="116"/>
      <c r="C185" s="116"/>
      <c r="D185" s="128"/>
      <c r="E185" s="116"/>
    </row>
    <row r="186" spans="1:5" ht="14.25">
      <c r="A186" s="208" t="s">
        <v>158</v>
      </c>
      <c r="B186" s="116"/>
      <c r="C186" s="116"/>
      <c r="D186" s="128"/>
      <c r="E186" s="116"/>
    </row>
    <row r="187" spans="1:5" ht="14.25">
      <c r="A187" s="208" t="s">
        <v>66</v>
      </c>
      <c r="B187" s="116"/>
      <c r="C187" s="116"/>
      <c r="D187" s="128"/>
      <c r="E187" s="116"/>
    </row>
    <row r="188" spans="1:5" ht="14.25">
      <c r="A188" s="210" t="s">
        <v>159</v>
      </c>
      <c r="B188" s="116">
        <v>40</v>
      </c>
      <c r="C188" s="116">
        <v>20</v>
      </c>
      <c r="D188" s="128">
        <f>C188/B188</f>
        <v>0.5</v>
      </c>
      <c r="E188" s="116"/>
    </row>
    <row r="189" spans="1:5" ht="14.25">
      <c r="A189" s="270" t="s">
        <v>160</v>
      </c>
      <c r="B189" s="63">
        <f>SUM(B190:B196)</f>
        <v>1922</v>
      </c>
      <c r="C189" s="63">
        <f>SUM(C190:C196)</f>
        <v>448</v>
      </c>
      <c r="D189" s="127">
        <f>C189/B189</f>
        <v>0.2331</v>
      </c>
      <c r="E189" s="63"/>
    </row>
    <row r="190" spans="1:5" ht="14.25">
      <c r="A190" s="210" t="s">
        <v>57</v>
      </c>
      <c r="B190" s="116">
        <v>259</v>
      </c>
      <c r="C190" s="116">
        <v>212</v>
      </c>
      <c r="D190" s="128">
        <f>C190/B190</f>
        <v>0.8185</v>
      </c>
      <c r="E190" s="116"/>
    </row>
    <row r="191" spans="1:5" ht="14.25">
      <c r="A191" s="208" t="s">
        <v>58</v>
      </c>
      <c r="B191" s="116">
        <v>15</v>
      </c>
      <c r="C191" s="116">
        <v>15</v>
      </c>
      <c r="D191" s="128">
        <f>C191/B191</f>
        <v>1</v>
      </c>
      <c r="E191" s="116"/>
    </row>
    <row r="192" spans="1:5" ht="14.25">
      <c r="A192" s="208" t="s">
        <v>59</v>
      </c>
      <c r="B192" s="116"/>
      <c r="C192" s="116"/>
      <c r="D192" s="128"/>
      <c r="E192" s="116"/>
    </row>
    <row r="193" spans="1:5" ht="14.25">
      <c r="A193" s="208" t="s">
        <v>161</v>
      </c>
      <c r="B193" s="116">
        <v>1638</v>
      </c>
      <c r="C193" s="116">
        <v>221</v>
      </c>
      <c r="D193" s="128">
        <f>C193/B193</f>
        <v>0.1349</v>
      </c>
      <c r="E193" s="116"/>
    </row>
    <row r="194" spans="1:5" ht="14.25">
      <c r="A194" s="208" t="s">
        <v>162</v>
      </c>
      <c r="B194" s="116"/>
      <c r="C194" s="116"/>
      <c r="D194" s="128"/>
      <c r="E194" s="116"/>
    </row>
    <row r="195" spans="1:5" ht="14.25">
      <c r="A195" s="208" t="s">
        <v>66</v>
      </c>
      <c r="B195" s="275"/>
      <c r="C195" s="116"/>
      <c r="D195" s="128"/>
      <c r="E195" s="275"/>
    </row>
    <row r="196" spans="1:5" ht="14.25">
      <c r="A196" s="210" t="s">
        <v>163</v>
      </c>
      <c r="B196" s="275">
        <v>10</v>
      </c>
      <c r="C196" s="116"/>
      <c r="D196" s="128"/>
      <c r="E196" s="275"/>
    </row>
    <row r="197" spans="1:5" ht="14.25">
      <c r="A197" s="270" t="s">
        <v>164</v>
      </c>
      <c r="B197" s="276"/>
      <c r="C197" s="276"/>
      <c r="D197" s="127"/>
      <c r="E197" s="276"/>
    </row>
    <row r="198" spans="1:5" ht="14.25">
      <c r="A198" s="210" t="s">
        <v>57</v>
      </c>
      <c r="B198" s="116"/>
      <c r="C198" s="116"/>
      <c r="D198" s="128"/>
      <c r="E198" s="116"/>
    </row>
    <row r="199" spans="1:5" ht="14.25">
      <c r="A199" s="116" t="s">
        <v>58</v>
      </c>
      <c r="B199" s="116"/>
      <c r="C199" s="116"/>
      <c r="D199" s="128"/>
      <c r="E199" s="116"/>
    </row>
    <row r="200" spans="1:5" ht="14.25">
      <c r="A200" s="208" t="s">
        <v>59</v>
      </c>
      <c r="B200" s="277"/>
      <c r="C200" s="116"/>
      <c r="D200" s="128"/>
      <c r="E200" s="116"/>
    </row>
    <row r="201" spans="1:5" ht="14.25">
      <c r="A201" s="208" t="s">
        <v>66</v>
      </c>
      <c r="B201" s="277"/>
      <c r="C201" s="116"/>
      <c r="D201" s="128"/>
      <c r="E201" s="116"/>
    </row>
    <row r="202" spans="1:5" ht="14.25">
      <c r="A202" s="208" t="s">
        <v>165</v>
      </c>
      <c r="B202" s="277"/>
      <c r="C202" s="116"/>
      <c r="D202" s="128"/>
      <c r="E202" s="116"/>
    </row>
    <row r="203" spans="1:5" ht="14.25">
      <c r="A203" s="270" t="s">
        <v>166</v>
      </c>
      <c r="B203" s="111">
        <f>SUM(B204:B208)</f>
        <v>649</v>
      </c>
      <c r="C203" s="111">
        <f>SUM(C204:C208)</f>
        <v>653</v>
      </c>
      <c r="D203" s="127">
        <f>C203/B203</f>
        <v>1.0062</v>
      </c>
      <c r="E203" s="63"/>
    </row>
    <row r="204" spans="1:5" ht="14.25">
      <c r="A204" s="210" t="s">
        <v>57</v>
      </c>
      <c r="B204" s="278">
        <v>380</v>
      </c>
      <c r="C204" s="116">
        <v>384</v>
      </c>
      <c r="D204" s="128">
        <f>C204/B204</f>
        <v>1.0105</v>
      </c>
      <c r="E204" s="116"/>
    </row>
    <row r="205" spans="1:5" ht="14.25">
      <c r="A205" s="210" t="s">
        <v>58</v>
      </c>
      <c r="B205" s="278">
        <v>263</v>
      </c>
      <c r="C205" s="116">
        <v>269</v>
      </c>
      <c r="D205" s="128">
        <f>C205/B205</f>
        <v>1.0228</v>
      </c>
      <c r="E205" s="116"/>
    </row>
    <row r="206" spans="1:5" ht="14.25">
      <c r="A206" s="208" t="s">
        <v>59</v>
      </c>
      <c r="B206" s="278"/>
      <c r="C206" s="116"/>
      <c r="D206" s="128"/>
      <c r="E206" s="116"/>
    </row>
    <row r="207" spans="1:5" ht="14.25">
      <c r="A207" s="208" t="s">
        <v>66</v>
      </c>
      <c r="B207" s="278"/>
      <c r="C207" s="116"/>
      <c r="D207" s="128"/>
      <c r="E207" s="116"/>
    </row>
    <row r="208" spans="1:5" ht="14.25">
      <c r="A208" s="208" t="s">
        <v>167</v>
      </c>
      <c r="B208" s="278">
        <v>6</v>
      </c>
      <c r="C208" s="116"/>
      <c r="D208" s="128"/>
      <c r="E208" s="116"/>
    </row>
    <row r="209" spans="1:5" ht="14.25">
      <c r="A209" s="268" t="s">
        <v>168</v>
      </c>
      <c r="B209" s="279">
        <f>SUM(B210:B215)</f>
        <v>578</v>
      </c>
      <c r="C209" s="279">
        <f>SUM(C210:C215)</f>
        <v>635</v>
      </c>
      <c r="D209" s="127">
        <f>C209/B209</f>
        <v>1.0986</v>
      </c>
      <c r="E209" s="63"/>
    </row>
    <row r="210" spans="1:5" ht="14.25">
      <c r="A210" s="208" t="s">
        <v>57</v>
      </c>
      <c r="B210" s="278">
        <v>128</v>
      </c>
      <c r="C210" s="116">
        <v>115</v>
      </c>
      <c r="D210" s="128">
        <f>C210/B210</f>
        <v>0.8984</v>
      </c>
      <c r="E210" s="116"/>
    </row>
    <row r="211" spans="1:5" ht="14.25">
      <c r="A211" s="208" t="s">
        <v>58</v>
      </c>
      <c r="B211" s="278">
        <v>450</v>
      </c>
      <c r="C211" s="116">
        <v>520</v>
      </c>
      <c r="D211" s="128">
        <f>C211/B211</f>
        <v>1.1556</v>
      </c>
      <c r="E211" s="116"/>
    </row>
    <row r="212" spans="1:5" ht="14.25">
      <c r="A212" s="208" t="s">
        <v>59</v>
      </c>
      <c r="B212" s="277"/>
      <c r="C212" s="116"/>
      <c r="D212" s="128"/>
      <c r="E212" s="116"/>
    </row>
    <row r="213" spans="1:5" ht="14.25">
      <c r="A213" s="208" t="s">
        <v>169</v>
      </c>
      <c r="B213" s="277"/>
      <c r="C213" s="116"/>
      <c r="D213" s="128"/>
      <c r="E213" s="116"/>
    </row>
    <row r="214" spans="1:5" ht="14.25">
      <c r="A214" s="208" t="s">
        <v>66</v>
      </c>
      <c r="B214" s="277"/>
      <c r="C214" s="116"/>
      <c r="D214" s="128"/>
      <c r="E214" s="116"/>
    </row>
    <row r="215" spans="1:5" ht="14.25">
      <c r="A215" s="208" t="s">
        <v>170</v>
      </c>
      <c r="B215" s="277"/>
      <c r="C215" s="116"/>
      <c r="D215" s="128"/>
      <c r="E215" s="116"/>
    </row>
    <row r="216" spans="1:5" ht="14.25">
      <c r="A216" s="268" t="s">
        <v>171</v>
      </c>
      <c r="B216" s="111">
        <f>SUM(B217:B230)</f>
        <v>2064</v>
      </c>
      <c r="C216" s="111">
        <f>SUM(C217:C230)</f>
        <v>1973</v>
      </c>
      <c r="D216" s="127">
        <f>C216/B216</f>
        <v>0.9559</v>
      </c>
      <c r="E216" s="63"/>
    </row>
    <row r="217" spans="1:5" ht="14.25">
      <c r="A217" s="208" t="s">
        <v>57</v>
      </c>
      <c r="B217" s="116">
        <v>1658</v>
      </c>
      <c r="C217" s="116">
        <v>1675</v>
      </c>
      <c r="D217" s="128">
        <f>C217/B217</f>
        <v>1.0103</v>
      </c>
      <c r="E217" s="116"/>
    </row>
    <row r="218" spans="1:5" ht="14.25">
      <c r="A218" s="208" t="s">
        <v>58</v>
      </c>
      <c r="B218" s="116">
        <v>40</v>
      </c>
      <c r="C218" s="116">
        <v>40</v>
      </c>
      <c r="D218" s="128">
        <f>C218/B218</f>
        <v>1</v>
      </c>
      <c r="E218" s="116"/>
    </row>
    <row r="219" spans="1:5" ht="14.25">
      <c r="A219" s="208" t="s">
        <v>59</v>
      </c>
      <c r="B219" s="116"/>
      <c r="C219" s="116"/>
      <c r="D219" s="128"/>
      <c r="E219" s="116"/>
    </row>
    <row r="220" spans="1:5" ht="14.25">
      <c r="A220" s="208" t="s">
        <v>172</v>
      </c>
      <c r="B220" s="116">
        <v>20</v>
      </c>
      <c r="C220" s="116">
        <v>10</v>
      </c>
      <c r="D220" s="128">
        <f>C220/B220</f>
        <v>0.5</v>
      </c>
      <c r="E220" s="116"/>
    </row>
    <row r="221" spans="1:5" ht="14.25">
      <c r="A221" s="208" t="s">
        <v>173</v>
      </c>
      <c r="B221" s="116">
        <v>60</v>
      </c>
      <c r="C221" s="116">
        <v>60</v>
      </c>
      <c r="D221" s="128">
        <f>C221/B221</f>
        <v>1</v>
      </c>
      <c r="E221" s="116"/>
    </row>
    <row r="222" spans="1:5" ht="14.25">
      <c r="A222" s="208" t="s">
        <v>98</v>
      </c>
      <c r="B222" s="116">
        <v>10</v>
      </c>
      <c r="C222" s="116">
        <v>10</v>
      </c>
      <c r="D222" s="128">
        <f>C222/B222</f>
        <v>1</v>
      </c>
      <c r="E222" s="116"/>
    </row>
    <row r="223" spans="1:5" ht="14.25">
      <c r="A223" s="208" t="s">
        <v>174</v>
      </c>
      <c r="B223" s="116"/>
      <c r="C223" s="116"/>
      <c r="D223" s="128"/>
      <c r="E223" s="116"/>
    </row>
    <row r="224" spans="1:5" ht="14.25">
      <c r="A224" s="208" t="s">
        <v>175</v>
      </c>
      <c r="B224" s="116">
        <v>20</v>
      </c>
      <c r="C224" s="116"/>
      <c r="D224" s="128"/>
      <c r="E224" s="116"/>
    </row>
    <row r="225" spans="1:5" ht="14.25">
      <c r="A225" s="208" t="s">
        <v>176</v>
      </c>
      <c r="B225" s="116">
        <v>1</v>
      </c>
      <c r="C225" s="116"/>
      <c r="D225" s="128"/>
      <c r="E225" s="116"/>
    </row>
    <row r="226" spans="1:5" ht="14.25">
      <c r="A226" s="208" t="s">
        <v>177</v>
      </c>
      <c r="B226" s="116"/>
      <c r="C226" s="116"/>
      <c r="D226" s="128"/>
      <c r="E226" s="116"/>
    </row>
    <row r="227" spans="1:5" ht="14.25">
      <c r="A227" s="208" t="s">
        <v>178</v>
      </c>
      <c r="B227" s="116"/>
      <c r="C227" s="116"/>
      <c r="D227" s="128"/>
      <c r="E227" s="116"/>
    </row>
    <row r="228" spans="1:5" ht="14.25">
      <c r="A228" s="208" t="s">
        <v>179</v>
      </c>
      <c r="B228" s="116">
        <v>62</v>
      </c>
      <c r="C228" s="116">
        <v>10</v>
      </c>
      <c r="D228" s="128">
        <f>C228/B228</f>
        <v>0.1613</v>
      </c>
      <c r="E228" s="116"/>
    </row>
    <row r="229" spans="1:5" ht="14.25">
      <c r="A229" s="208" t="s">
        <v>66</v>
      </c>
      <c r="B229" s="116">
        <v>171</v>
      </c>
      <c r="C229" s="116">
        <v>168</v>
      </c>
      <c r="D229" s="128">
        <f>C229/B229</f>
        <v>0.9825</v>
      </c>
      <c r="E229" s="116"/>
    </row>
    <row r="230" spans="1:5" ht="14.25">
      <c r="A230" s="208" t="s">
        <v>180</v>
      </c>
      <c r="B230" s="116">
        <v>22</v>
      </c>
      <c r="C230" s="116"/>
      <c r="D230" s="128"/>
      <c r="E230" s="116"/>
    </row>
    <row r="231" spans="1:5" ht="14.25">
      <c r="A231" s="268" t="s">
        <v>181</v>
      </c>
      <c r="B231" s="63"/>
      <c r="C231" s="63">
        <f>SUM(C232:C233)</f>
        <v>150</v>
      </c>
      <c r="D231" s="127"/>
      <c r="E231" s="63"/>
    </row>
    <row r="232" spans="1:5" ht="14.25">
      <c r="A232" s="210" t="s">
        <v>182</v>
      </c>
      <c r="B232" s="116"/>
      <c r="C232" s="116">
        <v>50</v>
      </c>
      <c r="D232" s="128"/>
      <c r="E232" s="116"/>
    </row>
    <row r="233" spans="1:5" ht="14.25">
      <c r="A233" s="210" t="s">
        <v>183</v>
      </c>
      <c r="B233" s="116"/>
      <c r="C233" s="116">
        <v>100</v>
      </c>
      <c r="D233" s="128"/>
      <c r="E233" s="116"/>
    </row>
    <row r="234" spans="1:5" ht="14.25">
      <c r="A234" s="75" t="s">
        <v>184</v>
      </c>
      <c r="B234" s="75"/>
      <c r="C234" s="75"/>
      <c r="D234" s="267"/>
      <c r="E234" s="75"/>
    </row>
    <row r="235" spans="1:5" ht="14.25">
      <c r="A235" s="208" t="s">
        <v>185</v>
      </c>
      <c r="B235" s="116"/>
      <c r="C235" s="116"/>
      <c r="D235" s="128"/>
      <c r="E235" s="116"/>
    </row>
    <row r="236" spans="1:5" ht="14.25">
      <c r="A236" s="208" t="s">
        <v>186</v>
      </c>
      <c r="B236" s="116"/>
      <c r="C236" s="116"/>
      <c r="D236" s="128"/>
      <c r="E236" s="116"/>
    </row>
    <row r="237" spans="1:5" ht="14.25">
      <c r="A237" s="208" t="s">
        <v>187</v>
      </c>
      <c r="B237" s="116"/>
      <c r="C237" s="116"/>
      <c r="D237" s="128"/>
      <c r="E237" s="116"/>
    </row>
    <row r="238" spans="1:5" ht="14.25">
      <c r="A238" s="75" t="s">
        <v>188</v>
      </c>
      <c r="B238" s="75"/>
      <c r="C238" s="75"/>
      <c r="D238" s="267"/>
      <c r="E238" s="75"/>
    </row>
    <row r="239" spans="1:5" ht="14.25">
      <c r="A239" s="270" t="s">
        <v>189</v>
      </c>
      <c r="B239" s="63"/>
      <c r="C239" s="63"/>
      <c r="D239" s="127"/>
      <c r="E239" s="63"/>
    </row>
    <row r="240" spans="1:5" ht="14.25">
      <c r="A240" s="210" t="s">
        <v>190</v>
      </c>
      <c r="B240" s="116"/>
      <c r="C240" s="116"/>
      <c r="D240" s="128"/>
      <c r="E240" s="116"/>
    </row>
    <row r="241" spans="1:5" ht="14.25">
      <c r="A241" s="208" t="s">
        <v>191</v>
      </c>
      <c r="B241" s="116"/>
      <c r="C241" s="116"/>
      <c r="D241" s="128"/>
      <c r="E241" s="116"/>
    </row>
    <row r="242" spans="1:5" ht="14.25">
      <c r="A242" s="208" t="s">
        <v>192</v>
      </c>
      <c r="B242" s="116"/>
      <c r="C242" s="116"/>
      <c r="D242" s="128"/>
      <c r="E242" s="116"/>
    </row>
    <row r="243" spans="1:5" ht="14.25">
      <c r="A243" s="208" t="s">
        <v>193</v>
      </c>
      <c r="B243" s="116"/>
      <c r="C243" s="116"/>
      <c r="D243" s="128"/>
      <c r="E243" s="116"/>
    </row>
    <row r="244" spans="1:5" ht="14.25">
      <c r="A244" s="210" t="s">
        <v>194</v>
      </c>
      <c r="B244" s="116"/>
      <c r="C244" s="116"/>
      <c r="D244" s="128"/>
      <c r="E244" s="116"/>
    </row>
    <row r="245" spans="1:5" ht="14.25">
      <c r="A245" s="210" t="s">
        <v>195</v>
      </c>
      <c r="B245" s="116"/>
      <c r="C245" s="116"/>
      <c r="D245" s="128"/>
      <c r="E245" s="116"/>
    </row>
    <row r="246" spans="1:5" ht="14.25">
      <c r="A246" s="210" t="s">
        <v>196</v>
      </c>
      <c r="B246" s="116"/>
      <c r="C246" s="116"/>
      <c r="D246" s="128"/>
      <c r="E246" s="116"/>
    </row>
    <row r="247" spans="1:5" ht="14.25">
      <c r="A247" s="210" t="s">
        <v>197</v>
      </c>
      <c r="B247" s="116"/>
      <c r="C247" s="116"/>
      <c r="D247" s="128"/>
      <c r="E247" s="116"/>
    </row>
    <row r="248" spans="1:5" ht="14.25">
      <c r="A248" s="210" t="s">
        <v>198</v>
      </c>
      <c r="B248" s="116"/>
      <c r="C248" s="116"/>
      <c r="D248" s="128"/>
      <c r="E248" s="116"/>
    </row>
    <row r="249" spans="1:5" ht="14.25">
      <c r="A249" s="270" t="s">
        <v>199</v>
      </c>
      <c r="B249" s="63"/>
      <c r="C249" s="63"/>
      <c r="D249" s="127"/>
      <c r="E249" s="63"/>
    </row>
    <row r="250" spans="1:5" ht="14.25">
      <c r="A250" s="75" t="s">
        <v>200</v>
      </c>
      <c r="B250" s="75">
        <f>SUM(B251,B254,B265,B272,B280,B289,B303,B313,B323,B331,B337)</f>
        <v>12138</v>
      </c>
      <c r="C250" s="75">
        <f>SUM(C251,C254,C265,C272,C280,C289,C303,C313,C323,C331,C337)</f>
        <v>10275</v>
      </c>
      <c r="D250" s="267">
        <f>C250/B250</f>
        <v>0.8465</v>
      </c>
      <c r="E250" s="75"/>
    </row>
    <row r="251" spans="1:5" ht="14.25">
      <c r="A251" s="268" t="s">
        <v>201</v>
      </c>
      <c r="B251" s="63"/>
      <c r="C251" s="63">
        <f>C252+C253</f>
        <v>50</v>
      </c>
      <c r="D251" s="127"/>
      <c r="E251" s="63"/>
    </row>
    <row r="252" spans="1:5" ht="14.25">
      <c r="A252" s="208" t="s">
        <v>202</v>
      </c>
      <c r="B252" s="116"/>
      <c r="C252" s="116">
        <v>50</v>
      </c>
      <c r="D252" s="128"/>
      <c r="E252" s="116"/>
    </row>
    <row r="253" spans="1:5" ht="14.25">
      <c r="A253" s="210" t="s">
        <v>203</v>
      </c>
      <c r="B253" s="116"/>
      <c r="C253" s="116"/>
      <c r="D253" s="128"/>
      <c r="E253" s="116"/>
    </row>
    <row r="254" spans="1:5" ht="14.25">
      <c r="A254" s="270" t="s">
        <v>204</v>
      </c>
      <c r="B254" s="63">
        <f>SUM(B255:B265)</f>
        <v>9757</v>
      </c>
      <c r="C254" s="63">
        <f>SUM(C255:C265)</f>
        <v>8433</v>
      </c>
      <c r="D254" s="127">
        <f>C254/B254</f>
        <v>0.8643</v>
      </c>
      <c r="E254" s="63"/>
    </row>
    <row r="255" spans="1:5" ht="14.25">
      <c r="A255" s="210" t="s">
        <v>57</v>
      </c>
      <c r="B255" s="116">
        <v>6862</v>
      </c>
      <c r="C255" s="116">
        <v>7200</v>
      </c>
      <c r="D255" s="128">
        <f>C255/B255</f>
        <v>1.0493</v>
      </c>
      <c r="E255" s="116"/>
    </row>
    <row r="256" spans="1:5" ht="14.25">
      <c r="A256" s="210" t="s">
        <v>58</v>
      </c>
      <c r="B256" s="116">
        <v>1784</v>
      </c>
      <c r="C256" s="116">
        <v>137</v>
      </c>
      <c r="D256" s="128">
        <f>C256/B256</f>
        <v>0.0768</v>
      </c>
      <c r="E256" s="116"/>
    </row>
    <row r="257" spans="1:5" ht="14.25">
      <c r="A257" s="210" t="s">
        <v>59</v>
      </c>
      <c r="B257" s="116"/>
      <c r="C257" s="116"/>
      <c r="D257" s="128"/>
      <c r="E257" s="116"/>
    </row>
    <row r="258" spans="1:5" ht="14.25">
      <c r="A258" s="210" t="s">
        <v>98</v>
      </c>
      <c r="B258" s="116"/>
      <c r="C258" s="116"/>
      <c r="D258" s="128"/>
      <c r="E258" s="116"/>
    </row>
    <row r="259" spans="1:5" ht="14.25">
      <c r="A259" s="210" t="s">
        <v>205</v>
      </c>
      <c r="B259" s="116">
        <v>505</v>
      </c>
      <c r="C259" s="116">
        <v>470</v>
      </c>
      <c r="D259" s="128">
        <f>C259/B259</f>
        <v>0.9307</v>
      </c>
      <c r="E259" s="116"/>
    </row>
    <row r="260" spans="1:5" ht="14.25">
      <c r="A260" s="210" t="s">
        <v>206</v>
      </c>
      <c r="B260" s="116"/>
      <c r="C260" s="116"/>
      <c r="D260" s="128"/>
      <c r="E260" s="116"/>
    </row>
    <row r="261" spans="1:5" ht="14.25">
      <c r="A261" s="210" t="s">
        <v>207</v>
      </c>
      <c r="B261" s="116"/>
      <c r="C261" s="116"/>
      <c r="D261" s="128"/>
      <c r="E261" s="116"/>
    </row>
    <row r="262" spans="1:5" ht="14.25">
      <c r="A262" s="210" t="s">
        <v>208</v>
      </c>
      <c r="B262" s="116"/>
      <c r="C262" s="116"/>
      <c r="D262" s="128"/>
      <c r="E262" s="116"/>
    </row>
    <row r="263" spans="1:5" ht="14.25">
      <c r="A263" s="210" t="s">
        <v>66</v>
      </c>
      <c r="B263" s="116"/>
      <c r="C263" s="116"/>
      <c r="D263" s="128"/>
      <c r="E263" s="116"/>
    </row>
    <row r="264" spans="1:5" ht="14.25">
      <c r="A264" s="210" t="s">
        <v>209</v>
      </c>
      <c r="B264" s="116">
        <v>606</v>
      </c>
      <c r="C264" s="116">
        <v>626</v>
      </c>
      <c r="D264" s="128">
        <f>C264/B264</f>
        <v>1.033</v>
      </c>
      <c r="E264" s="116"/>
    </row>
    <row r="265" spans="1:5" ht="14.25">
      <c r="A265" s="268" t="s">
        <v>210</v>
      </c>
      <c r="B265" s="63"/>
      <c r="C265" s="63"/>
      <c r="D265" s="127"/>
      <c r="E265" s="63"/>
    </row>
    <row r="266" spans="1:5" ht="14.25">
      <c r="A266" s="208" t="s">
        <v>57</v>
      </c>
      <c r="B266" s="116"/>
      <c r="C266" s="116"/>
      <c r="D266" s="128"/>
      <c r="E266" s="116"/>
    </row>
    <row r="267" spans="1:5" ht="14.25">
      <c r="A267" s="208" t="s">
        <v>58</v>
      </c>
      <c r="B267" s="116"/>
      <c r="C267" s="116"/>
      <c r="D267" s="128"/>
      <c r="E267" s="116"/>
    </row>
    <row r="268" spans="1:5" ht="14.25">
      <c r="A268" s="210" t="s">
        <v>59</v>
      </c>
      <c r="B268" s="116"/>
      <c r="C268" s="116"/>
      <c r="D268" s="128"/>
      <c r="E268" s="116"/>
    </row>
    <row r="269" spans="1:5" ht="14.25">
      <c r="A269" s="210" t="s">
        <v>211</v>
      </c>
      <c r="B269" s="116"/>
      <c r="C269" s="116"/>
      <c r="D269" s="128"/>
      <c r="E269" s="116"/>
    </row>
    <row r="270" spans="1:5" ht="14.25">
      <c r="A270" s="210" t="s">
        <v>66</v>
      </c>
      <c r="B270" s="116"/>
      <c r="C270" s="116"/>
      <c r="D270" s="128"/>
      <c r="E270" s="116"/>
    </row>
    <row r="271" spans="1:5" ht="14.25">
      <c r="A271" s="116" t="s">
        <v>212</v>
      </c>
      <c r="B271" s="116"/>
      <c r="C271" s="116"/>
      <c r="D271" s="128"/>
      <c r="E271" s="116"/>
    </row>
    <row r="272" spans="1:5" ht="14.25">
      <c r="A272" s="271" t="s">
        <v>213</v>
      </c>
      <c r="B272" s="63">
        <f>SUM(B273:B279)</f>
        <v>30</v>
      </c>
      <c r="C272" s="63"/>
      <c r="D272" s="127"/>
      <c r="E272" s="63"/>
    </row>
    <row r="273" spans="1:5" ht="14.25">
      <c r="A273" s="208" t="s">
        <v>57</v>
      </c>
      <c r="B273" s="116"/>
      <c r="C273" s="116"/>
      <c r="D273" s="128"/>
      <c r="E273" s="116"/>
    </row>
    <row r="274" spans="1:5" ht="14.25">
      <c r="A274" s="208" t="s">
        <v>58</v>
      </c>
      <c r="B274" s="116"/>
      <c r="C274" s="116"/>
      <c r="D274" s="128"/>
      <c r="E274" s="116"/>
    </row>
    <row r="275" spans="1:5" ht="14.25">
      <c r="A275" s="210" t="s">
        <v>59</v>
      </c>
      <c r="B275" s="116"/>
      <c r="C275" s="116"/>
      <c r="D275" s="128"/>
      <c r="E275" s="116"/>
    </row>
    <row r="276" spans="1:5" ht="14.25">
      <c r="A276" s="210" t="s">
        <v>214</v>
      </c>
      <c r="B276" s="116"/>
      <c r="C276" s="116"/>
      <c r="D276" s="128"/>
      <c r="E276" s="116"/>
    </row>
    <row r="277" spans="1:5" ht="14.25">
      <c r="A277" s="210" t="s">
        <v>215</v>
      </c>
      <c r="B277" s="116"/>
      <c r="C277" s="116"/>
      <c r="D277" s="128"/>
      <c r="E277" s="116"/>
    </row>
    <row r="278" spans="1:5" ht="14.25">
      <c r="A278" s="210" t="s">
        <v>66</v>
      </c>
      <c r="B278" s="116"/>
      <c r="C278" s="116"/>
      <c r="D278" s="128"/>
      <c r="E278" s="116"/>
    </row>
    <row r="279" spans="1:5" ht="14.25">
      <c r="A279" s="210" t="s">
        <v>216</v>
      </c>
      <c r="B279" s="116">
        <v>30</v>
      </c>
      <c r="C279" s="116"/>
      <c r="D279" s="128"/>
      <c r="E279" s="116"/>
    </row>
    <row r="280" spans="1:5" ht="14.25">
      <c r="A280" s="63" t="s">
        <v>217</v>
      </c>
      <c r="B280" s="63">
        <f>SUM(B281:B288)</f>
        <v>39</v>
      </c>
      <c r="C280" s="63"/>
      <c r="D280" s="127"/>
      <c r="E280" s="63"/>
    </row>
    <row r="281" spans="1:5" ht="14.25">
      <c r="A281" s="208" t="s">
        <v>57</v>
      </c>
      <c r="B281" s="116">
        <v>39</v>
      </c>
      <c r="C281" s="116"/>
      <c r="D281" s="128"/>
      <c r="E281" s="116"/>
    </row>
    <row r="282" spans="1:5" ht="14.25">
      <c r="A282" s="208" t="s">
        <v>58</v>
      </c>
      <c r="B282" s="116"/>
      <c r="C282" s="116"/>
      <c r="D282" s="128"/>
      <c r="E282" s="116"/>
    </row>
    <row r="283" spans="1:5" ht="14.25">
      <c r="A283" s="208" t="s">
        <v>59</v>
      </c>
      <c r="B283" s="116"/>
      <c r="C283" s="116"/>
      <c r="D283" s="128"/>
      <c r="E283" s="116"/>
    </row>
    <row r="284" spans="1:5" ht="14.25">
      <c r="A284" s="210" t="s">
        <v>218</v>
      </c>
      <c r="B284" s="116"/>
      <c r="C284" s="116"/>
      <c r="D284" s="128"/>
      <c r="E284" s="116"/>
    </row>
    <row r="285" spans="1:5" ht="14.25">
      <c r="A285" s="210" t="s">
        <v>219</v>
      </c>
      <c r="B285" s="116"/>
      <c r="C285" s="116"/>
      <c r="D285" s="128"/>
      <c r="E285" s="116"/>
    </row>
    <row r="286" spans="1:5" ht="14.25">
      <c r="A286" s="210" t="s">
        <v>220</v>
      </c>
      <c r="B286" s="116"/>
      <c r="C286" s="116"/>
      <c r="D286" s="128"/>
      <c r="E286" s="116"/>
    </row>
    <row r="287" spans="1:5" ht="14.25">
      <c r="A287" s="208" t="s">
        <v>66</v>
      </c>
      <c r="B287" s="116"/>
      <c r="C287" s="116"/>
      <c r="D287" s="128"/>
      <c r="E287" s="116"/>
    </row>
    <row r="288" spans="1:5" ht="14.25">
      <c r="A288" s="208" t="s">
        <v>221</v>
      </c>
      <c r="B288" s="116"/>
      <c r="C288" s="116"/>
      <c r="D288" s="128"/>
      <c r="E288" s="116"/>
    </row>
    <row r="289" spans="1:5" ht="14.25">
      <c r="A289" s="268" t="s">
        <v>222</v>
      </c>
      <c r="B289" s="63">
        <f>SUM(B290:B302)</f>
        <v>2121</v>
      </c>
      <c r="C289" s="63">
        <f>SUM(C290:C302)</f>
        <v>1592</v>
      </c>
      <c r="D289" s="127">
        <f>C289/B289</f>
        <v>0.7506</v>
      </c>
      <c r="E289" s="63"/>
    </row>
    <row r="290" spans="1:5" ht="14.25">
      <c r="A290" s="210" t="s">
        <v>57</v>
      </c>
      <c r="B290" s="116">
        <v>1287</v>
      </c>
      <c r="C290" s="116">
        <v>1290</v>
      </c>
      <c r="D290" s="128">
        <f>C290/B290</f>
        <v>1.0023</v>
      </c>
      <c r="E290" s="116"/>
    </row>
    <row r="291" spans="1:5" ht="14.25">
      <c r="A291" s="210" t="s">
        <v>58</v>
      </c>
      <c r="B291" s="116">
        <v>251</v>
      </c>
      <c r="C291" s="116"/>
      <c r="D291" s="128"/>
      <c r="E291" s="116"/>
    </row>
    <row r="292" spans="1:5" ht="14.25">
      <c r="A292" s="210" t="s">
        <v>59</v>
      </c>
      <c r="B292" s="116"/>
      <c r="C292" s="116"/>
      <c r="D292" s="128"/>
      <c r="E292" s="116"/>
    </row>
    <row r="293" spans="1:5" ht="14.25">
      <c r="A293" s="116" t="s">
        <v>223</v>
      </c>
      <c r="B293" s="116">
        <v>188</v>
      </c>
      <c r="C293" s="116">
        <v>116</v>
      </c>
      <c r="D293" s="128">
        <f>C293/B293</f>
        <v>0.617</v>
      </c>
      <c r="E293" s="116"/>
    </row>
    <row r="294" spans="1:5" ht="14.25">
      <c r="A294" s="208" t="s">
        <v>224</v>
      </c>
      <c r="B294" s="116">
        <v>50</v>
      </c>
      <c r="C294" s="116">
        <v>34</v>
      </c>
      <c r="D294" s="128">
        <f>C294/B294</f>
        <v>0.68</v>
      </c>
      <c r="E294" s="116"/>
    </row>
    <row r="295" spans="1:5" ht="14.25">
      <c r="A295" s="208" t="s">
        <v>225</v>
      </c>
      <c r="B295" s="116">
        <v>34</v>
      </c>
      <c r="C295" s="116"/>
      <c r="D295" s="128"/>
      <c r="E295" s="116"/>
    </row>
    <row r="296" spans="1:5" ht="14.25">
      <c r="A296" s="211" t="s">
        <v>226</v>
      </c>
      <c r="B296" s="116">
        <v>5</v>
      </c>
      <c r="C296" s="116"/>
      <c r="D296" s="128"/>
      <c r="E296" s="116"/>
    </row>
    <row r="297" spans="1:5" ht="14.25">
      <c r="A297" s="210" t="s">
        <v>227</v>
      </c>
      <c r="B297" s="116"/>
      <c r="C297" s="116"/>
      <c r="D297" s="128"/>
      <c r="E297" s="116"/>
    </row>
    <row r="298" spans="1:5" ht="14.25">
      <c r="A298" s="210" t="s">
        <v>228</v>
      </c>
      <c r="B298" s="116">
        <v>9</v>
      </c>
      <c r="C298" s="116">
        <v>9</v>
      </c>
      <c r="D298" s="128">
        <f>C298/B298</f>
        <v>1</v>
      </c>
      <c r="E298" s="116"/>
    </row>
    <row r="299" spans="1:5" ht="14.25">
      <c r="A299" s="210" t="s">
        <v>229</v>
      </c>
      <c r="B299" s="116">
        <v>128</v>
      </c>
      <c r="C299" s="116">
        <v>138</v>
      </c>
      <c r="D299" s="128">
        <f>C299/B299</f>
        <v>1.0781</v>
      </c>
      <c r="E299" s="116"/>
    </row>
    <row r="300" spans="1:5" ht="14.25">
      <c r="A300" s="210" t="s">
        <v>98</v>
      </c>
      <c r="B300" s="116"/>
      <c r="C300" s="116"/>
      <c r="D300" s="128"/>
      <c r="E300" s="116"/>
    </row>
    <row r="301" spans="1:5" ht="14.25">
      <c r="A301" s="210" t="s">
        <v>66</v>
      </c>
      <c r="B301" s="116"/>
      <c r="C301" s="116"/>
      <c r="D301" s="128"/>
      <c r="E301" s="116"/>
    </row>
    <row r="302" spans="1:5" ht="14.25">
      <c r="A302" s="208" t="s">
        <v>230</v>
      </c>
      <c r="B302" s="116">
        <v>169</v>
      </c>
      <c r="C302" s="116">
        <v>5</v>
      </c>
      <c r="D302" s="128">
        <f>C302/B302</f>
        <v>0.0296</v>
      </c>
      <c r="E302" s="116"/>
    </row>
    <row r="303" spans="1:5" ht="14.25">
      <c r="A303" s="271" t="s">
        <v>231</v>
      </c>
      <c r="B303" s="63"/>
      <c r="C303" s="63"/>
      <c r="D303" s="127"/>
      <c r="E303" s="63"/>
    </row>
    <row r="304" spans="1:5" ht="14.25">
      <c r="A304" s="208" t="s">
        <v>57</v>
      </c>
      <c r="B304" s="116"/>
      <c r="C304" s="116"/>
      <c r="D304" s="128"/>
      <c r="E304" s="116"/>
    </row>
    <row r="305" spans="1:5" ht="14.25">
      <c r="A305" s="210" t="s">
        <v>58</v>
      </c>
      <c r="B305" s="116"/>
      <c r="C305" s="116"/>
      <c r="D305" s="128"/>
      <c r="E305" s="116"/>
    </row>
    <row r="306" spans="1:5" ht="14.25">
      <c r="A306" s="210" t="s">
        <v>59</v>
      </c>
      <c r="B306" s="116"/>
      <c r="C306" s="116"/>
      <c r="D306" s="128"/>
      <c r="E306" s="116"/>
    </row>
    <row r="307" spans="1:5" ht="14.25">
      <c r="A307" s="210" t="s">
        <v>232</v>
      </c>
      <c r="B307" s="116"/>
      <c r="C307" s="116"/>
      <c r="D307" s="128"/>
      <c r="E307" s="116"/>
    </row>
    <row r="308" spans="1:5" ht="14.25">
      <c r="A308" s="116" t="s">
        <v>233</v>
      </c>
      <c r="B308" s="116"/>
      <c r="C308" s="116"/>
      <c r="D308" s="128"/>
      <c r="E308" s="116"/>
    </row>
    <row r="309" spans="1:5" ht="14.25">
      <c r="A309" s="208" t="s">
        <v>234</v>
      </c>
      <c r="B309" s="116"/>
      <c r="C309" s="116"/>
      <c r="D309" s="128"/>
      <c r="E309" s="116"/>
    </row>
    <row r="310" spans="1:5" ht="14.25">
      <c r="A310" s="208" t="s">
        <v>98</v>
      </c>
      <c r="B310" s="116"/>
      <c r="C310" s="116"/>
      <c r="D310" s="128"/>
      <c r="E310" s="116"/>
    </row>
    <row r="311" spans="1:5" ht="14.25">
      <c r="A311" s="208" t="s">
        <v>66</v>
      </c>
      <c r="B311" s="116"/>
      <c r="C311" s="116"/>
      <c r="D311" s="128"/>
      <c r="E311" s="116"/>
    </row>
    <row r="312" spans="1:5" ht="14.25">
      <c r="A312" s="208" t="s">
        <v>235</v>
      </c>
      <c r="B312" s="116"/>
      <c r="C312" s="116"/>
      <c r="D312" s="128"/>
      <c r="E312" s="116"/>
    </row>
    <row r="313" spans="1:5" ht="14.25">
      <c r="A313" s="270" t="s">
        <v>236</v>
      </c>
      <c r="B313" s="63"/>
      <c r="C313" s="63"/>
      <c r="D313" s="127"/>
      <c r="E313" s="63"/>
    </row>
    <row r="314" spans="1:5" ht="14.25">
      <c r="A314" s="210" t="s">
        <v>57</v>
      </c>
      <c r="B314" s="116"/>
      <c r="C314" s="116"/>
      <c r="D314" s="128"/>
      <c r="E314" s="116"/>
    </row>
    <row r="315" spans="1:5" ht="14.25">
      <c r="A315" s="210" t="s">
        <v>58</v>
      </c>
      <c r="B315" s="116"/>
      <c r="C315" s="116"/>
      <c r="D315" s="128"/>
      <c r="E315" s="116"/>
    </row>
    <row r="316" spans="1:5" ht="14.25">
      <c r="A316" s="208" t="s">
        <v>59</v>
      </c>
      <c r="B316" s="116"/>
      <c r="C316" s="116"/>
      <c r="D316" s="128"/>
      <c r="E316" s="116"/>
    </row>
    <row r="317" spans="1:5" ht="14.25">
      <c r="A317" s="208" t="s">
        <v>237</v>
      </c>
      <c r="B317" s="116"/>
      <c r="C317" s="116"/>
      <c r="D317" s="128"/>
      <c r="E317" s="116"/>
    </row>
    <row r="318" spans="1:5" ht="14.25">
      <c r="A318" s="208" t="s">
        <v>238</v>
      </c>
      <c r="B318" s="116"/>
      <c r="C318" s="116"/>
      <c r="D318" s="128"/>
      <c r="E318" s="116"/>
    </row>
    <row r="319" spans="1:5" ht="14.25">
      <c r="A319" s="210" t="s">
        <v>239</v>
      </c>
      <c r="B319" s="116"/>
      <c r="C319" s="116"/>
      <c r="D319" s="128"/>
      <c r="E319" s="116"/>
    </row>
    <row r="320" spans="1:5" ht="14.25">
      <c r="A320" s="210" t="s">
        <v>98</v>
      </c>
      <c r="B320" s="116"/>
      <c r="C320" s="116"/>
      <c r="D320" s="128"/>
      <c r="E320" s="116"/>
    </row>
    <row r="321" spans="1:5" ht="14.25">
      <c r="A321" s="210" t="s">
        <v>66</v>
      </c>
      <c r="B321" s="116"/>
      <c r="C321" s="116"/>
      <c r="D321" s="128"/>
      <c r="E321" s="116"/>
    </row>
    <row r="322" spans="1:5" ht="14.25">
      <c r="A322" s="210" t="s">
        <v>240</v>
      </c>
      <c r="B322" s="116"/>
      <c r="C322" s="116"/>
      <c r="D322" s="128"/>
      <c r="E322" s="116"/>
    </row>
    <row r="323" spans="1:5" ht="14.25">
      <c r="A323" s="63" t="s">
        <v>241</v>
      </c>
      <c r="B323" s="63"/>
      <c r="C323" s="63"/>
      <c r="D323" s="127"/>
      <c r="E323" s="63"/>
    </row>
    <row r="324" spans="1:5" ht="14.25">
      <c r="A324" s="208" t="s">
        <v>57</v>
      </c>
      <c r="B324" s="116"/>
      <c r="C324" s="116"/>
      <c r="D324" s="128"/>
      <c r="E324" s="116"/>
    </row>
    <row r="325" spans="1:5" ht="14.25">
      <c r="A325" s="208" t="s">
        <v>58</v>
      </c>
      <c r="B325" s="116"/>
      <c r="C325" s="116"/>
      <c r="D325" s="128"/>
      <c r="E325" s="116"/>
    </row>
    <row r="326" spans="1:5" ht="14.25">
      <c r="A326" s="211" t="s">
        <v>59</v>
      </c>
      <c r="B326" s="116"/>
      <c r="C326" s="116"/>
      <c r="D326" s="128"/>
      <c r="E326" s="116"/>
    </row>
    <row r="327" spans="1:5" ht="14.25">
      <c r="A327" s="273" t="s">
        <v>242</v>
      </c>
      <c r="B327" s="116"/>
      <c r="C327" s="116"/>
      <c r="D327" s="128"/>
      <c r="E327" s="116"/>
    </row>
    <row r="328" spans="1:5" ht="14.25">
      <c r="A328" s="210" t="s">
        <v>243</v>
      </c>
      <c r="B328" s="116"/>
      <c r="C328" s="116"/>
      <c r="D328" s="128"/>
      <c r="E328" s="116"/>
    </row>
    <row r="329" spans="1:5" ht="14.25">
      <c r="A329" s="210" t="s">
        <v>66</v>
      </c>
      <c r="B329" s="116"/>
      <c r="C329" s="116"/>
      <c r="D329" s="128"/>
      <c r="E329" s="116"/>
    </row>
    <row r="330" spans="1:5" ht="14.25">
      <c r="A330" s="208" t="s">
        <v>244</v>
      </c>
      <c r="B330" s="116"/>
      <c r="C330" s="116"/>
      <c r="D330" s="128"/>
      <c r="E330" s="116"/>
    </row>
    <row r="331" spans="1:5" ht="14.25">
      <c r="A331" s="268" t="s">
        <v>245</v>
      </c>
      <c r="B331" s="63"/>
      <c r="C331" s="63"/>
      <c r="D331" s="127"/>
      <c r="E331" s="63"/>
    </row>
    <row r="332" spans="1:5" ht="14.25">
      <c r="A332" s="208" t="s">
        <v>57</v>
      </c>
      <c r="B332" s="116"/>
      <c r="C332" s="116"/>
      <c r="D332" s="128"/>
      <c r="E332" s="116"/>
    </row>
    <row r="333" spans="1:5" ht="14.25">
      <c r="A333" s="210" t="s">
        <v>58</v>
      </c>
      <c r="B333" s="116"/>
      <c r="C333" s="116"/>
      <c r="D333" s="128"/>
      <c r="E333" s="116"/>
    </row>
    <row r="334" spans="1:5" ht="14.25">
      <c r="A334" s="208" t="s">
        <v>98</v>
      </c>
      <c r="B334" s="116"/>
      <c r="C334" s="116"/>
      <c r="D334" s="128"/>
      <c r="E334" s="116"/>
    </row>
    <row r="335" spans="1:5" ht="14.25">
      <c r="A335" s="210" t="s">
        <v>246</v>
      </c>
      <c r="B335" s="116"/>
      <c r="C335" s="116"/>
      <c r="D335" s="128"/>
      <c r="E335" s="116"/>
    </row>
    <row r="336" spans="1:5" ht="14.25">
      <c r="A336" s="208" t="s">
        <v>247</v>
      </c>
      <c r="B336" s="116"/>
      <c r="C336" s="116"/>
      <c r="D336" s="128"/>
      <c r="E336" s="116"/>
    </row>
    <row r="337" spans="1:5" ht="14.25">
      <c r="A337" s="268" t="s">
        <v>248</v>
      </c>
      <c r="B337" s="63">
        <f>SUM(B338:B339)</f>
        <v>191</v>
      </c>
      <c r="C337" s="63">
        <f>SUM(C338:C339)</f>
        <v>200</v>
      </c>
      <c r="D337" s="127">
        <f>C337/B337</f>
        <v>1.0471</v>
      </c>
      <c r="E337" s="63"/>
    </row>
    <row r="338" spans="1:5" ht="14.25">
      <c r="A338" s="208" t="s">
        <v>249</v>
      </c>
      <c r="B338" s="116"/>
      <c r="C338" s="116"/>
      <c r="D338" s="128"/>
      <c r="E338" s="116"/>
    </row>
    <row r="339" spans="1:5" ht="14.25">
      <c r="A339" s="208" t="s">
        <v>250</v>
      </c>
      <c r="B339" s="116">
        <v>191</v>
      </c>
      <c r="C339" s="116">
        <v>200</v>
      </c>
      <c r="D339" s="128">
        <f>C339/B339</f>
        <v>1.0471</v>
      </c>
      <c r="E339" s="116"/>
    </row>
    <row r="340" spans="1:5" ht="14.25">
      <c r="A340" s="75" t="s">
        <v>251</v>
      </c>
      <c r="B340" s="75">
        <f>SUM(B341,B346,B353,B359,B365,B369,B373,B377,B383,B390)</f>
        <v>107489</v>
      </c>
      <c r="C340" s="75">
        <f>SUM(C341,C346,C353,C359,C365,C369,C373,C377,C383,C390)</f>
        <v>57856</v>
      </c>
      <c r="D340" s="267">
        <f>C340/B340</f>
        <v>0.5383</v>
      </c>
      <c r="E340" s="75"/>
    </row>
    <row r="341" spans="1:5" ht="14.25">
      <c r="A341" s="270" t="s">
        <v>252</v>
      </c>
      <c r="B341" s="63">
        <f>SUM(B342:B345)</f>
        <v>1083</v>
      </c>
      <c r="C341" s="63">
        <f>SUM(C342:C345)</f>
        <v>965</v>
      </c>
      <c r="D341" s="127">
        <f>C341/B341</f>
        <v>0.891</v>
      </c>
      <c r="E341" s="63"/>
    </row>
    <row r="342" spans="1:5" ht="14.25">
      <c r="A342" s="208" t="s">
        <v>57</v>
      </c>
      <c r="B342" s="116">
        <v>345</v>
      </c>
      <c r="C342" s="116">
        <v>295</v>
      </c>
      <c r="D342" s="128">
        <f>C342/B342</f>
        <v>0.8551</v>
      </c>
      <c r="E342" s="116"/>
    </row>
    <row r="343" spans="1:5" ht="14.25">
      <c r="A343" s="208" t="s">
        <v>58</v>
      </c>
      <c r="B343" s="116">
        <v>15</v>
      </c>
      <c r="C343" s="116">
        <v>15</v>
      </c>
      <c r="D343" s="128">
        <f>C343/B343</f>
        <v>1</v>
      </c>
      <c r="E343" s="116"/>
    </row>
    <row r="344" spans="1:5" ht="14.25">
      <c r="A344" s="208" t="s">
        <v>59</v>
      </c>
      <c r="B344" s="116"/>
      <c r="C344" s="116"/>
      <c r="D344" s="128"/>
      <c r="E344" s="116"/>
    </row>
    <row r="345" spans="1:5" ht="14.25">
      <c r="A345" s="273" t="s">
        <v>253</v>
      </c>
      <c r="B345" s="116">
        <v>723</v>
      </c>
      <c r="C345" s="116">
        <v>655</v>
      </c>
      <c r="D345" s="128">
        <f aca="true" t="shared" si="2" ref="D345:D350">C345/B345</f>
        <v>0.9059</v>
      </c>
      <c r="E345" s="116"/>
    </row>
    <row r="346" spans="1:5" ht="14.25">
      <c r="A346" s="268" t="s">
        <v>254</v>
      </c>
      <c r="B346" s="63">
        <f>SUM(B347:B352)</f>
        <v>97020</v>
      </c>
      <c r="C346" s="63">
        <f>SUM(C347:C352)</f>
        <v>53343</v>
      </c>
      <c r="D346" s="127">
        <f t="shared" si="2"/>
        <v>0.5498</v>
      </c>
      <c r="E346" s="63"/>
    </row>
    <row r="347" spans="1:5" ht="14.25">
      <c r="A347" s="208" t="s">
        <v>255</v>
      </c>
      <c r="B347" s="116">
        <v>9291</v>
      </c>
      <c r="C347" s="116">
        <v>1655</v>
      </c>
      <c r="D347" s="128">
        <f t="shared" si="2"/>
        <v>0.1781</v>
      </c>
      <c r="E347" s="116"/>
    </row>
    <row r="348" spans="1:5" ht="14.25">
      <c r="A348" s="208" t="s">
        <v>256</v>
      </c>
      <c r="B348" s="116">
        <v>42875</v>
      </c>
      <c r="C348" s="116">
        <v>28368</v>
      </c>
      <c r="D348" s="128">
        <f t="shared" si="2"/>
        <v>0.6616</v>
      </c>
      <c r="E348" s="116"/>
    </row>
    <row r="349" spans="1:5" ht="14.25">
      <c r="A349" s="210" t="s">
        <v>257</v>
      </c>
      <c r="B349" s="116">
        <v>27418</v>
      </c>
      <c r="C349" s="116">
        <v>14525</v>
      </c>
      <c r="D349" s="128">
        <f t="shared" si="2"/>
        <v>0.5298</v>
      </c>
      <c r="E349" s="116"/>
    </row>
    <row r="350" spans="1:5" ht="14.25">
      <c r="A350" s="210" t="s">
        <v>258</v>
      </c>
      <c r="B350" s="116">
        <v>13988</v>
      </c>
      <c r="C350" s="116">
        <v>7280</v>
      </c>
      <c r="D350" s="128">
        <f t="shared" si="2"/>
        <v>0.5204</v>
      </c>
      <c r="E350" s="116"/>
    </row>
    <row r="351" spans="1:5" ht="14.25">
      <c r="A351" s="210" t="s">
        <v>259</v>
      </c>
      <c r="B351" s="116"/>
      <c r="C351" s="116"/>
      <c r="D351" s="128"/>
      <c r="E351" s="116"/>
    </row>
    <row r="352" spans="1:5" ht="14.25">
      <c r="A352" s="208" t="s">
        <v>260</v>
      </c>
      <c r="B352" s="116">
        <v>3448</v>
      </c>
      <c r="C352" s="116">
        <v>1515</v>
      </c>
      <c r="D352" s="128">
        <f>C352/B352</f>
        <v>0.4394</v>
      </c>
      <c r="E352" s="116"/>
    </row>
    <row r="353" spans="1:5" ht="14.25">
      <c r="A353" s="268" t="s">
        <v>261</v>
      </c>
      <c r="B353" s="63">
        <f>SUM(B354:B358)</f>
        <v>3336</v>
      </c>
      <c r="C353" s="63">
        <f>SUM(C354:C358)</f>
        <v>1376</v>
      </c>
      <c r="D353" s="127">
        <f>C353/B353</f>
        <v>0.4125</v>
      </c>
      <c r="E353" s="63"/>
    </row>
    <row r="354" spans="1:5" ht="14.25">
      <c r="A354" s="208" t="s">
        <v>262</v>
      </c>
      <c r="B354" s="116"/>
      <c r="C354" s="116"/>
      <c r="D354" s="128"/>
      <c r="E354" s="116"/>
    </row>
    <row r="355" spans="1:5" ht="14.25">
      <c r="A355" s="208" t="s">
        <v>263</v>
      </c>
      <c r="B355" s="116">
        <v>3336</v>
      </c>
      <c r="C355" s="116">
        <v>1376</v>
      </c>
      <c r="D355" s="128">
        <f>C355/B355</f>
        <v>0.4125</v>
      </c>
      <c r="E355" s="116"/>
    </row>
    <row r="356" spans="1:5" ht="14.25">
      <c r="A356" s="208" t="s">
        <v>264</v>
      </c>
      <c r="B356" s="116"/>
      <c r="C356" s="116"/>
      <c r="D356" s="128"/>
      <c r="E356" s="116"/>
    </row>
    <row r="357" spans="1:5" ht="14.25">
      <c r="A357" s="210" t="s">
        <v>265</v>
      </c>
      <c r="B357" s="116"/>
      <c r="C357" s="116"/>
      <c r="D357" s="128"/>
      <c r="E357" s="116"/>
    </row>
    <row r="358" spans="1:5" ht="14.25">
      <c r="A358" s="210" t="s">
        <v>266</v>
      </c>
      <c r="B358" s="116"/>
      <c r="C358" s="116"/>
      <c r="D358" s="128"/>
      <c r="E358" s="116"/>
    </row>
    <row r="359" spans="1:5" ht="14.25">
      <c r="A359" s="63" t="s">
        <v>267</v>
      </c>
      <c r="B359" s="63"/>
      <c r="C359" s="63"/>
      <c r="D359" s="127"/>
      <c r="E359" s="63"/>
    </row>
    <row r="360" spans="1:5" ht="14.25">
      <c r="A360" s="208" t="s">
        <v>268</v>
      </c>
      <c r="B360" s="116"/>
      <c r="C360" s="116"/>
      <c r="D360" s="128"/>
      <c r="E360" s="116"/>
    </row>
    <row r="361" spans="1:5" ht="14.25">
      <c r="A361" s="208" t="s">
        <v>269</v>
      </c>
      <c r="B361" s="116"/>
      <c r="C361" s="116"/>
      <c r="D361" s="128"/>
      <c r="E361" s="116"/>
    </row>
    <row r="362" spans="1:5" ht="14.25">
      <c r="A362" s="208" t="s">
        <v>270</v>
      </c>
      <c r="B362" s="116"/>
      <c r="C362" s="116"/>
      <c r="D362" s="128"/>
      <c r="E362" s="116"/>
    </row>
    <row r="363" spans="1:5" ht="14.25">
      <c r="A363" s="210" t="s">
        <v>271</v>
      </c>
      <c r="B363" s="116"/>
      <c r="C363" s="116"/>
      <c r="D363" s="128"/>
      <c r="E363" s="116"/>
    </row>
    <row r="364" spans="1:5" ht="14.25">
      <c r="A364" s="210" t="s">
        <v>272</v>
      </c>
      <c r="B364" s="116"/>
      <c r="C364" s="116"/>
      <c r="D364" s="128"/>
      <c r="E364" s="116"/>
    </row>
    <row r="365" spans="1:5" ht="14.25">
      <c r="A365" s="270" t="s">
        <v>273</v>
      </c>
      <c r="B365" s="63"/>
      <c r="C365" s="63"/>
      <c r="D365" s="127"/>
      <c r="E365" s="63"/>
    </row>
    <row r="366" spans="1:5" ht="14.25">
      <c r="A366" s="208" t="s">
        <v>274</v>
      </c>
      <c r="B366" s="116"/>
      <c r="C366" s="116"/>
      <c r="D366" s="128"/>
      <c r="E366" s="116"/>
    </row>
    <row r="367" spans="1:5" ht="14.25">
      <c r="A367" s="208" t="s">
        <v>275</v>
      </c>
      <c r="B367" s="116"/>
      <c r="C367" s="116"/>
      <c r="D367" s="128"/>
      <c r="E367" s="116"/>
    </row>
    <row r="368" spans="1:5" ht="14.25">
      <c r="A368" s="208" t="s">
        <v>276</v>
      </c>
      <c r="B368" s="116"/>
      <c r="C368" s="116"/>
      <c r="D368" s="128"/>
      <c r="E368" s="116"/>
    </row>
    <row r="369" spans="1:5" ht="14.25">
      <c r="A369" s="270" t="s">
        <v>277</v>
      </c>
      <c r="B369" s="63"/>
      <c r="C369" s="63"/>
      <c r="D369" s="127"/>
      <c r="E369" s="63"/>
    </row>
    <row r="370" spans="1:5" ht="14.25">
      <c r="A370" s="210" t="s">
        <v>278</v>
      </c>
      <c r="B370" s="116"/>
      <c r="C370" s="116"/>
      <c r="D370" s="128"/>
      <c r="E370" s="116"/>
    </row>
    <row r="371" spans="1:5" ht="14.25">
      <c r="A371" s="210" t="s">
        <v>279</v>
      </c>
      <c r="B371" s="116"/>
      <c r="C371" s="116"/>
      <c r="D371" s="128"/>
      <c r="E371" s="116"/>
    </row>
    <row r="372" spans="1:5" ht="14.25">
      <c r="A372" s="116" t="s">
        <v>280</v>
      </c>
      <c r="B372" s="116"/>
      <c r="C372" s="116"/>
      <c r="D372" s="128"/>
      <c r="E372" s="116"/>
    </row>
    <row r="373" spans="1:5" ht="14.25">
      <c r="A373" s="268" t="s">
        <v>281</v>
      </c>
      <c r="B373" s="63">
        <f>SUM(B374:B376)</f>
        <v>609</v>
      </c>
      <c r="C373" s="63">
        <f>SUM(C374:C376)</f>
        <v>288</v>
      </c>
      <c r="D373" s="127">
        <f>C373/B373</f>
        <v>0.4729</v>
      </c>
      <c r="E373" s="63"/>
    </row>
    <row r="374" spans="1:5" ht="14.25">
      <c r="A374" s="208" t="s">
        <v>282</v>
      </c>
      <c r="B374" s="116">
        <v>609</v>
      </c>
      <c r="C374" s="116">
        <v>288</v>
      </c>
      <c r="D374" s="128">
        <f>C374/B374</f>
        <v>0.4729</v>
      </c>
      <c r="E374" s="116"/>
    </row>
    <row r="375" spans="1:5" ht="14.25">
      <c r="A375" s="208" t="s">
        <v>283</v>
      </c>
      <c r="B375" s="116"/>
      <c r="C375" s="116"/>
      <c r="D375" s="128"/>
      <c r="E375" s="116"/>
    </row>
    <row r="376" spans="1:5" ht="14.25">
      <c r="A376" s="210" t="s">
        <v>284</v>
      </c>
      <c r="B376" s="116"/>
      <c r="C376" s="116"/>
      <c r="D376" s="128"/>
      <c r="E376" s="116"/>
    </row>
    <row r="377" spans="1:5" ht="14.25">
      <c r="A377" s="270" t="s">
        <v>285</v>
      </c>
      <c r="B377" s="63">
        <f>SUM(B378:B382)</f>
        <v>2061</v>
      </c>
      <c r="C377" s="63">
        <f>SUM(C378:C382)</f>
        <v>984</v>
      </c>
      <c r="D377" s="127">
        <f>C377/B377</f>
        <v>0.4774</v>
      </c>
      <c r="E377" s="63"/>
    </row>
    <row r="378" spans="1:5" ht="14.25">
      <c r="A378" s="210" t="s">
        <v>286</v>
      </c>
      <c r="B378" s="116">
        <v>628</v>
      </c>
      <c r="C378" s="116">
        <v>560</v>
      </c>
      <c r="D378" s="128">
        <f>C378/B378</f>
        <v>0.8917</v>
      </c>
      <c r="E378" s="116"/>
    </row>
    <row r="379" spans="1:5" ht="14.25">
      <c r="A379" s="208" t="s">
        <v>287</v>
      </c>
      <c r="B379" s="116">
        <v>1433</v>
      </c>
      <c r="C379" s="116">
        <v>424</v>
      </c>
      <c r="D379" s="128">
        <f>C379/B379</f>
        <v>0.2959</v>
      </c>
      <c r="E379" s="116"/>
    </row>
    <row r="380" spans="1:5" ht="14.25">
      <c r="A380" s="208" t="s">
        <v>288</v>
      </c>
      <c r="B380" s="116"/>
      <c r="C380" s="116"/>
      <c r="D380" s="128"/>
      <c r="E380" s="116"/>
    </row>
    <row r="381" spans="1:5" ht="14.25">
      <c r="A381" s="208" t="s">
        <v>289</v>
      </c>
      <c r="B381" s="116"/>
      <c r="C381" s="116"/>
      <c r="D381" s="128"/>
      <c r="E381" s="116"/>
    </row>
    <row r="382" spans="1:5" ht="14.25">
      <c r="A382" s="208" t="s">
        <v>290</v>
      </c>
      <c r="B382" s="116"/>
      <c r="C382" s="116"/>
      <c r="D382" s="128"/>
      <c r="E382" s="116"/>
    </row>
    <row r="383" spans="1:5" ht="14.25">
      <c r="A383" s="268" t="s">
        <v>291</v>
      </c>
      <c r="B383" s="63">
        <f>SUM(B384:B389)</f>
        <v>700</v>
      </c>
      <c r="C383" s="63">
        <f>SUM(C384:C389)</f>
        <v>900</v>
      </c>
      <c r="D383" s="127">
        <f>C383/B383</f>
        <v>1.2857</v>
      </c>
      <c r="E383" s="63"/>
    </row>
    <row r="384" spans="1:5" ht="14.25">
      <c r="A384" s="210" t="s">
        <v>292</v>
      </c>
      <c r="B384" s="116">
        <v>350</v>
      </c>
      <c r="C384" s="116">
        <v>450</v>
      </c>
      <c r="D384" s="128">
        <f>C384/B384</f>
        <v>1.2857</v>
      </c>
      <c r="E384" s="116"/>
    </row>
    <row r="385" spans="1:5" ht="14.25">
      <c r="A385" s="210" t="s">
        <v>293</v>
      </c>
      <c r="B385" s="116"/>
      <c r="C385" s="116"/>
      <c r="D385" s="128"/>
      <c r="E385" s="116"/>
    </row>
    <row r="386" spans="1:5" ht="14.25">
      <c r="A386" s="210" t="s">
        <v>294</v>
      </c>
      <c r="B386" s="116">
        <v>350</v>
      </c>
      <c r="C386" s="116">
        <v>450</v>
      </c>
      <c r="D386" s="128">
        <f>C386/B386</f>
        <v>1.2857</v>
      </c>
      <c r="E386" s="116"/>
    </row>
    <row r="387" spans="1:5" ht="14.25">
      <c r="A387" s="116" t="s">
        <v>295</v>
      </c>
      <c r="B387" s="116"/>
      <c r="C387" s="116"/>
      <c r="D387" s="128"/>
      <c r="E387" s="116"/>
    </row>
    <row r="388" spans="1:5" ht="14.25">
      <c r="A388" s="208" t="s">
        <v>296</v>
      </c>
      <c r="B388" s="116"/>
      <c r="C388" s="116"/>
      <c r="D388" s="128"/>
      <c r="E388" s="116"/>
    </row>
    <row r="389" spans="1:5" ht="14.25">
      <c r="A389" s="208" t="s">
        <v>297</v>
      </c>
      <c r="B389" s="116"/>
      <c r="C389" s="116"/>
      <c r="D389" s="128"/>
      <c r="E389" s="116"/>
    </row>
    <row r="390" spans="1:5" ht="27" customHeight="1">
      <c r="A390" s="268" t="s">
        <v>298</v>
      </c>
      <c r="B390" s="63">
        <v>2680</v>
      </c>
      <c r="C390" s="63"/>
      <c r="D390" s="127"/>
      <c r="E390" s="63"/>
    </row>
    <row r="391" spans="1:5" ht="21" customHeight="1">
      <c r="A391" s="75" t="s">
        <v>299</v>
      </c>
      <c r="B391" s="75">
        <f>SUM(B392,B397,B406,B412,B417,B422,B427,B434,B438,B442)</f>
        <v>1438</v>
      </c>
      <c r="C391" s="75">
        <f>SUM(C392,C397,C406,C412,C417,C422,C427,C434,C438,C442)</f>
        <v>969</v>
      </c>
      <c r="D391" s="267">
        <f>C391/B391</f>
        <v>0.6739</v>
      </c>
      <c r="E391" s="75"/>
    </row>
    <row r="392" spans="1:5" ht="30.75" customHeight="1">
      <c r="A392" s="270" t="s">
        <v>300</v>
      </c>
      <c r="B392" s="63">
        <f>SUM(B393:B396)</f>
        <v>396</v>
      </c>
      <c r="C392" s="63">
        <f>SUM(C393:C396)</f>
        <v>180</v>
      </c>
      <c r="D392" s="127">
        <f>C392/B392</f>
        <v>0.4545</v>
      </c>
      <c r="E392" s="63"/>
    </row>
    <row r="393" spans="1:5" ht="14.25">
      <c r="A393" s="208" t="s">
        <v>57</v>
      </c>
      <c r="B393" s="116">
        <v>183</v>
      </c>
      <c r="C393" s="116">
        <v>180</v>
      </c>
      <c r="D393" s="128">
        <f>C393/B393</f>
        <v>0.9836</v>
      </c>
      <c r="E393" s="116"/>
    </row>
    <row r="394" spans="1:5" ht="14.25">
      <c r="A394" s="208" t="s">
        <v>58</v>
      </c>
      <c r="B394" s="116">
        <v>6</v>
      </c>
      <c r="C394" s="116"/>
      <c r="D394" s="128"/>
      <c r="E394" s="116"/>
    </row>
    <row r="395" spans="1:5" ht="14.25">
      <c r="A395" s="208" t="s">
        <v>59</v>
      </c>
      <c r="B395" s="116"/>
      <c r="C395" s="116"/>
      <c r="D395" s="128"/>
      <c r="E395" s="116"/>
    </row>
    <row r="396" spans="1:5" ht="12" customHeight="1">
      <c r="A396" s="210" t="s">
        <v>301</v>
      </c>
      <c r="B396" s="116">
        <v>207</v>
      </c>
      <c r="C396" s="116"/>
      <c r="D396" s="128"/>
      <c r="E396" s="116"/>
    </row>
    <row r="397" spans="1:5" ht="14.25">
      <c r="A397" s="268" t="s">
        <v>302</v>
      </c>
      <c r="B397" s="63"/>
      <c r="C397" s="63"/>
      <c r="D397" s="127"/>
      <c r="E397" s="63"/>
    </row>
    <row r="398" spans="1:5" ht="14.25">
      <c r="A398" s="208" t="s">
        <v>303</v>
      </c>
      <c r="B398" s="116"/>
      <c r="C398" s="116"/>
      <c r="D398" s="128"/>
      <c r="E398" s="116"/>
    </row>
    <row r="399" spans="1:5" ht="14.25">
      <c r="A399" s="116" t="s">
        <v>304</v>
      </c>
      <c r="B399" s="116"/>
      <c r="C399" s="116"/>
      <c r="D399" s="128"/>
      <c r="E399" s="116"/>
    </row>
    <row r="400" spans="1:5" ht="14.25">
      <c r="A400" s="208" t="s">
        <v>305</v>
      </c>
      <c r="B400" s="116"/>
      <c r="C400" s="116"/>
      <c r="D400" s="128"/>
      <c r="E400" s="116"/>
    </row>
    <row r="401" spans="1:5" ht="14.25">
      <c r="A401" s="208" t="s">
        <v>306</v>
      </c>
      <c r="B401" s="116"/>
      <c r="C401" s="116"/>
      <c r="D401" s="128"/>
      <c r="E401" s="116"/>
    </row>
    <row r="402" spans="1:5" ht="14.25">
      <c r="A402" s="208" t="s">
        <v>307</v>
      </c>
      <c r="B402" s="116"/>
      <c r="C402" s="116"/>
      <c r="D402" s="128"/>
      <c r="E402" s="116"/>
    </row>
    <row r="403" spans="1:5" ht="14.25">
      <c r="A403" s="210" t="s">
        <v>308</v>
      </c>
      <c r="B403" s="116"/>
      <c r="C403" s="116"/>
      <c r="D403" s="128"/>
      <c r="E403" s="116"/>
    </row>
    <row r="404" spans="1:5" ht="14.25">
      <c r="A404" s="210" t="s">
        <v>309</v>
      </c>
      <c r="B404" s="116"/>
      <c r="C404" s="116"/>
      <c r="D404" s="128"/>
      <c r="E404" s="116"/>
    </row>
    <row r="405" spans="1:5" ht="14.25">
      <c r="A405" s="210" t="s">
        <v>310</v>
      </c>
      <c r="B405" s="116"/>
      <c r="C405" s="116"/>
      <c r="D405" s="128"/>
      <c r="E405" s="116"/>
    </row>
    <row r="406" spans="1:5" ht="14.25">
      <c r="A406" s="270" t="s">
        <v>311</v>
      </c>
      <c r="B406" s="63"/>
      <c r="C406" s="63"/>
      <c r="D406" s="127"/>
      <c r="E406" s="63"/>
    </row>
    <row r="407" spans="1:5" ht="14.25">
      <c r="A407" s="208" t="s">
        <v>303</v>
      </c>
      <c r="B407" s="116"/>
      <c r="C407" s="116"/>
      <c r="D407" s="128"/>
      <c r="E407" s="116"/>
    </row>
    <row r="408" spans="1:5" ht="14.25">
      <c r="A408" s="208" t="s">
        <v>312</v>
      </c>
      <c r="B408" s="116"/>
      <c r="C408" s="116"/>
      <c r="D408" s="128"/>
      <c r="E408" s="116"/>
    </row>
    <row r="409" spans="1:5" ht="14.25">
      <c r="A409" s="208" t="s">
        <v>313</v>
      </c>
      <c r="B409" s="116"/>
      <c r="C409" s="116"/>
      <c r="D409" s="128"/>
      <c r="E409" s="116"/>
    </row>
    <row r="410" spans="1:5" ht="14.25">
      <c r="A410" s="210" t="s">
        <v>314</v>
      </c>
      <c r="B410" s="116"/>
      <c r="C410" s="116"/>
      <c r="D410" s="128"/>
      <c r="E410" s="116"/>
    </row>
    <row r="411" spans="1:5" ht="14.25">
      <c r="A411" s="210" t="s">
        <v>315</v>
      </c>
      <c r="B411" s="116"/>
      <c r="C411" s="116"/>
      <c r="D411" s="128"/>
      <c r="E411" s="116"/>
    </row>
    <row r="412" spans="1:5" ht="14.25">
      <c r="A412" s="270" t="s">
        <v>316</v>
      </c>
      <c r="B412" s="63">
        <f>SUM(B413:B416)</f>
        <v>161</v>
      </c>
      <c r="C412" s="63"/>
      <c r="D412" s="127"/>
      <c r="E412" s="63"/>
    </row>
    <row r="413" spans="1:5" ht="14.25">
      <c r="A413" s="116" t="s">
        <v>303</v>
      </c>
      <c r="B413" s="116"/>
      <c r="C413" s="116"/>
      <c r="D413" s="128"/>
      <c r="E413" s="116"/>
    </row>
    <row r="414" spans="1:5" ht="14.25">
      <c r="A414" s="208" t="s">
        <v>317</v>
      </c>
      <c r="B414" s="116">
        <v>110</v>
      </c>
      <c r="C414" s="116"/>
      <c r="D414" s="128"/>
      <c r="E414" s="116"/>
    </row>
    <row r="415" spans="1:5" ht="14.25">
      <c r="A415" s="208" t="s">
        <v>318</v>
      </c>
      <c r="B415" s="116"/>
      <c r="C415" s="116"/>
      <c r="D415" s="128"/>
      <c r="E415" s="116"/>
    </row>
    <row r="416" spans="1:5" ht="14.25">
      <c r="A416" s="210" t="s">
        <v>319</v>
      </c>
      <c r="B416" s="116">
        <v>51</v>
      </c>
      <c r="C416" s="116"/>
      <c r="D416" s="128"/>
      <c r="E416" s="116"/>
    </row>
    <row r="417" spans="1:5" ht="14.25">
      <c r="A417" s="270" t="s">
        <v>320</v>
      </c>
      <c r="B417" s="63"/>
      <c r="C417" s="63"/>
      <c r="D417" s="127"/>
      <c r="E417" s="63"/>
    </row>
    <row r="418" spans="1:5" ht="14.25">
      <c r="A418" s="210" t="s">
        <v>303</v>
      </c>
      <c r="B418" s="116"/>
      <c r="C418" s="116"/>
      <c r="D418" s="128"/>
      <c r="E418" s="116"/>
    </row>
    <row r="419" spans="1:5" ht="14.25">
      <c r="A419" s="208" t="s">
        <v>321</v>
      </c>
      <c r="B419" s="116"/>
      <c r="C419" s="116"/>
      <c r="D419" s="128"/>
      <c r="E419" s="116"/>
    </row>
    <row r="420" spans="1:5" ht="14.25">
      <c r="A420" s="208" t="s">
        <v>322</v>
      </c>
      <c r="B420" s="116"/>
      <c r="C420" s="116"/>
      <c r="D420" s="128"/>
      <c r="E420" s="116"/>
    </row>
    <row r="421" spans="1:5" ht="14.25">
      <c r="A421" s="208" t="s">
        <v>323</v>
      </c>
      <c r="B421" s="116"/>
      <c r="C421" s="116"/>
      <c r="D421" s="128"/>
      <c r="E421" s="116"/>
    </row>
    <row r="422" spans="1:5" ht="14.25">
      <c r="A422" s="270" t="s">
        <v>324</v>
      </c>
      <c r="B422" s="63"/>
      <c r="C422" s="63"/>
      <c r="D422" s="127"/>
      <c r="E422" s="63"/>
    </row>
    <row r="423" spans="1:5" ht="14.25">
      <c r="A423" s="210" t="s">
        <v>325</v>
      </c>
      <c r="B423" s="116"/>
      <c r="C423" s="116"/>
      <c r="D423" s="128"/>
      <c r="E423" s="116"/>
    </row>
    <row r="424" spans="1:5" ht="14.25">
      <c r="A424" s="210" t="s">
        <v>326</v>
      </c>
      <c r="B424" s="116"/>
      <c r="C424" s="116"/>
      <c r="D424" s="128"/>
      <c r="E424" s="116"/>
    </row>
    <row r="425" spans="1:5" ht="14.25">
      <c r="A425" s="210" t="s">
        <v>327</v>
      </c>
      <c r="B425" s="116"/>
      <c r="C425" s="116"/>
      <c r="D425" s="128"/>
      <c r="E425" s="116"/>
    </row>
    <row r="426" spans="1:5" ht="14.25">
      <c r="A426" s="210" t="s">
        <v>328</v>
      </c>
      <c r="B426" s="116"/>
      <c r="C426" s="116"/>
      <c r="D426" s="128"/>
      <c r="E426" s="116"/>
    </row>
    <row r="427" spans="1:5" ht="14.25">
      <c r="A427" s="268" t="s">
        <v>329</v>
      </c>
      <c r="B427" s="63">
        <f>SUM(B428:B433)</f>
        <v>281</v>
      </c>
      <c r="C427" s="63">
        <f>SUM(C428:C433)</f>
        <v>189</v>
      </c>
      <c r="D427" s="127">
        <f>C427/B427</f>
        <v>0.6726</v>
      </c>
      <c r="E427" s="63"/>
    </row>
    <row r="428" spans="1:5" ht="14.25">
      <c r="A428" s="208" t="s">
        <v>303</v>
      </c>
      <c r="B428" s="116">
        <v>85</v>
      </c>
      <c r="C428" s="116">
        <v>78</v>
      </c>
      <c r="D428" s="128">
        <f>C428/B428</f>
        <v>0.9176</v>
      </c>
      <c r="E428" s="116"/>
    </row>
    <row r="429" spans="1:5" ht="14.25">
      <c r="A429" s="210" t="s">
        <v>330</v>
      </c>
      <c r="B429" s="116">
        <v>126</v>
      </c>
      <c r="C429" s="116">
        <v>111</v>
      </c>
      <c r="D429" s="128">
        <f>C429/B429</f>
        <v>0.881</v>
      </c>
      <c r="E429" s="116"/>
    </row>
    <row r="430" spans="1:5" ht="14.25">
      <c r="A430" s="210" t="s">
        <v>331</v>
      </c>
      <c r="B430" s="116"/>
      <c r="C430" s="116"/>
      <c r="D430" s="128"/>
      <c r="E430" s="116"/>
    </row>
    <row r="431" spans="1:5" ht="14.25">
      <c r="A431" s="210" t="s">
        <v>332</v>
      </c>
      <c r="B431" s="116"/>
      <c r="C431" s="116"/>
      <c r="D431" s="128"/>
      <c r="E431" s="116"/>
    </row>
    <row r="432" spans="1:5" ht="14.25">
      <c r="A432" s="208" t="s">
        <v>333</v>
      </c>
      <c r="B432" s="116">
        <v>70</v>
      </c>
      <c r="C432" s="116"/>
      <c r="D432" s="128"/>
      <c r="E432" s="116"/>
    </row>
    <row r="433" spans="1:5" ht="14.25">
      <c r="A433" s="208" t="s">
        <v>334</v>
      </c>
      <c r="B433" s="116"/>
      <c r="C433" s="116"/>
      <c r="D433" s="128"/>
      <c r="E433" s="116"/>
    </row>
    <row r="434" spans="1:5" ht="14.25">
      <c r="A434" s="268" t="s">
        <v>335</v>
      </c>
      <c r="B434" s="63"/>
      <c r="C434" s="63"/>
      <c r="D434" s="127"/>
      <c r="E434" s="63"/>
    </row>
    <row r="435" spans="1:5" ht="14.25">
      <c r="A435" s="210" t="s">
        <v>336</v>
      </c>
      <c r="B435" s="116"/>
      <c r="C435" s="116"/>
      <c r="D435" s="128"/>
      <c r="E435" s="116"/>
    </row>
    <row r="436" spans="1:5" ht="14.25">
      <c r="A436" s="210" t="s">
        <v>337</v>
      </c>
      <c r="B436" s="116"/>
      <c r="C436" s="116"/>
      <c r="D436" s="128"/>
      <c r="E436" s="116"/>
    </row>
    <row r="437" spans="1:5" ht="14.25">
      <c r="A437" s="210" t="s">
        <v>338</v>
      </c>
      <c r="B437" s="116"/>
      <c r="C437" s="116"/>
      <c r="D437" s="128"/>
      <c r="E437" s="116"/>
    </row>
    <row r="438" spans="1:5" ht="14.25">
      <c r="A438" s="63" t="s">
        <v>339</v>
      </c>
      <c r="B438" s="63"/>
      <c r="C438" s="63"/>
      <c r="D438" s="127"/>
      <c r="E438" s="63"/>
    </row>
    <row r="439" spans="1:5" ht="14.25">
      <c r="A439" s="210" t="s">
        <v>340</v>
      </c>
      <c r="B439" s="116"/>
      <c r="C439" s="116"/>
      <c r="D439" s="128"/>
      <c r="E439" s="116"/>
    </row>
    <row r="440" spans="1:5" ht="14.25">
      <c r="A440" s="210" t="s">
        <v>341</v>
      </c>
      <c r="B440" s="116"/>
      <c r="C440" s="116"/>
      <c r="D440" s="128"/>
      <c r="E440" s="116"/>
    </row>
    <row r="441" spans="1:5" ht="14.25">
      <c r="A441" s="210" t="s">
        <v>342</v>
      </c>
      <c r="B441" s="116"/>
      <c r="C441" s="116"/>
      <c r="D441" s="128"/>
      <c r="E441" s="116"/>
    </row>
    <row r="442" spans="1:5" ht="14.25">
      <c r="A442" s="268" t="s">
        <v>343</v>
      </c>
      <c r="B442" s="63">
        <f>SUM(B443:B446)</f>
        <v>600</v>
      </c>
      <c r="C442" s="63">
        <f>SUM(C443:C446)</f>
        <v>600</v>
      </c>
      <c r="D442" s="127">
        <f>C442/B442</f>
        <v>1</v>
      </c>
      <c r="E442" s="63"/>
    </row>
    <row r="443" spans="1:5" ht="14.25">
      <c r="A443" s="208" t="s">
        <v>344</v>
      </c>
      <c r="B443" s="116"/>
      <c r="C443" s="116"/>
      <c r="D443" s="128"/>
      <c r="E443" s="116"/>
    </row>
    <row r="444" spans="1:5" ht="14.25">
      <c r="A444" s="210" t="s">
        <v>345</v>
      </c>
      <c r="B444" s="116"/>
      <c r="C444" s="116"/>
      <c r="D444" s="128"/>
      <c r="E444" s="116"/>
    </row>
    <row r="445" spans="1:5" ht="14.25">
      <c r="A445" s="210" t="s">
        <v>346</v>
      </c>
      <c r="B445" s="116"/>
      <c r="C445" s="116"/>
      <c r="D445" s="128"/>
      <c r="E445" s="116"/>
    </row>
    <row r="446" spans="1:5" ht="14.25">
      <c r="A446" s="210" t="s">
        <v>347</v>
      </c>
      <c r="B446" s="116">
        <v>600</v>
      </c>
      <c r="C446" s="116">
        <v>600</v>
      </c>
      <c r="D446" s="128">
        <f>C446/B446</f>
        <v>1</v>
      </c>
      <c r="E446" s="116"/>
    </row>
    <row r="447" spans="1:5" ht="14.25">
      <c r="A447" s="75" t="s">
        <v>348</v>
      </c>
      <c r="B447" s="75">
        <f>SUM(B448,B464,B472,B483,B492,B500)</f>
        <v>9870</v>
      </c>
      <c r="C447" s="75">
        <f>SUM(C448,C464,C472,C483,C492,C500)</f>
        <v>2625</v>
      </c>
      <c r="D447" s="267">
        <f>C447/B447</f>
        <v>0.266</v>
      </c>
      <c r="E447" s="75"/>
    </row>
    <row r="448" spans="1:5" ht="14.25">
      <c r="A448" s="63" t="s">
        <v>349</v>
      </c>
      <c r="B448" s="63">
        <f>SUM(B449:B463)</f>
        <v>3152</v>
      </c>
      <c r="C448" s="63">
        <f>SUM(C449:C463)</f>
        <v>1374</v>
      </c>
      <c r="D448" s="127">
        <f>C448/B448</f>
        <v>0.4359</v>
      </c>
      <c r="E448" s="63"/>
    </row>
    <row r="449" spans="1:5" ht="14.25">
      <c r="A449" s="116" t="s">
        <v>57</v>
      </c>
      <c r="B449" s="116">
        <v>196</v>
      </c>
      <c r="C449" s="116">
        <v>188</v>
      </c>
      <c r="D449" s="128">
        <f>C449/B449</f>
        <v>0.9592</v>
      </c>
      <c r="E449" s="116"/>
    </row>
    <row r="450" spans="1:5" ht="14.25">
      <c r="A450" s="116" t="s">
        <v>58</v>
      </c>
      <c r="B450" s="116">
        <v>116</v>
      </c>
      <c r="C450" s="116"/>
      <c r="D450" s="128"/>
      <c r="E450" s="116"/>
    </row>
    <row r="451" spans="1:5" ht="14.25">
      <c r="A451" s="116" t="s">
        <v>59</v>
      </c>
      <c r="B451" s="116"/>
      <c r="C451" s="116"/>
      <c r="D451" s="128"/>
      <c r="E451" s="116"/>
    </row>
    <row r="452" spans="1:5" ht="14.25">
      <c r="A452" s="116" t="s">
        <v>350</v>
      </c>
      <c r="B452" s="116">
        <v>380</v>
      </c>
      <c r="C452" s="116">
        <v>240</v>
      </c>
      <c r="D452" s="128">
        <f>C452/B452</f>
        <v>0.6316</v>
      </c>
      <c r="E452" s="116"/>
    </row>
    <row r="453" spans="1:5" ht="14.25">
      <c r="A453" s="116" t="s">
        <v>351</v>
      </c>
      <c r="B453" s="116">
        <v>857</v>
      </c>
      <c r="C453" s="116">
        <v>161</v>
      </c>
      <c r="D453" s="128">
        <f>C453/B453</f>
        <v>0.1879</v>
      </c>
      <c r="E453" s="116"/>
    </row>
    <row r="454" spans="1:5" ht="14.25">
      <c r="A454" s="116" t="s">
        <v>352</v>
      </c>
      <c r="B454" s="116"/>
      <c r="C454" s="116"/>
      <c r="D454" s="128"/>
      <c r="E454" s="116"/>
    </row>
    <row r="455" spans="1:5" ht="14.25">
      <c r="A455" s="116" t="s">
        <v>353</v>
      </c>
      <c r="B455" s="116"/>
      <c r="C455" s="116"/>
      <c r="D455" s="128"/>
      <c r="E455" s="116"/>
    </row>
    <row r="456" spans="1:5" ht="14.25">
      <c r="A456" s="116" t="s">
        <v>354</v>
      </c>
      <c r="B456" s="116">
        <v>67</v>
      </c>
      <c r="C456" s="116">
        <v>30</v>
      </c>
      <c r="D456" s="128">
        <f>C456/B456</f>
        <v>0.4478</v>
      </c>
      <c r="E456" s="116"/>
    </row>
    <row r="457" spans="1:5" ht="14.25">
      <c r="A457" s="116" t="s">
        <v>355</v>
      </c>
      <c r="B457" s="116">
        <v>650</v>
      </c>
      <c r="C457" s="116">
        <v>242</v>
      </c>
      <c r="D457" s="128">
        <f>C457/B457</f>
        <v>0.3723</v>
      </c>
      <c r="E457" s="116"/>
    </row>
    <row r="458" spans="1:5" ht="14.25">
      <c r="A458" s="116" t="s">
        <v>356</v>
      </c>
      <c r="B458" s="116"/>
      <c r="C458" s="116"/>
      <c r="D458" s="128"/>
      <c r="E458" s="116"/>
    </row>
    <row r="459" spans="1:5" ht="14.25">
      <c r="A459" s="116" t="s">
        <v>357</v>
      </c>
      <c r="B459" s="116">
        <v>12</v>
      </c>
      <c r="C459" s="116">
        <v>3</v>
      </c>
      <c r="D459" s="128">
        <f>C459/B459</f>
        <v>0.25</v>
      </c>
      <c r="E459" s="116"/>
    </row>
    <row r="460" spans="1:5" ht="14.25">
      <c r="A460" s="116" t="s">
        <v>358</v>
      </c>
      <c r="B460" s="116">
        <v>5</v>
      </c>
      <c r="C460" s="116">
        <v>5</v>
      </c>
      <c r="D460" s="128">
        <f>C460/B460</f>
        <v>1</v>
      </c>
      <c r="E460" s="116"/>
    </row>
    <row r="461" spans="1:5" ht="14.25">
      <c r="A461" s="116" t="s">
        <v>359</v>
      </c>
      <c r="B461" s="116">
        <v>5</v>
      </c>
      <c r="C461" s="116">
        <v>5</v>
      </c>
      <c r="D461" s="128">
        <f>C461/B461</f>
        <v>1</v>
      </c>
      <c r="E461" s="116"/>
    </row>
    <row r="462" spans="1:5" ht="14.25">
      <c r="A462" s="116" t="s">
        <v>360</v>
      </c>
      <c r="B462" s="116"/>
      <c r="C462" s="116"/>
      <c r="D462" s="128"/>
      <c r="E462" s="116"/>
    </row>
    <row r="463" spans="1:5" ht="14.25">
      <c r="A463" s="116" t="s">
        <v>361</v>
      </c>
      <c r="B463" s="116">
        <v>864</v>
      </c>
      <c r="C463" s="116">
        <v>500</v>
      </c>
      <c r="D463" s="128">
        <f>C463/B463</f>
        <v>0.5787</v>
      </c>
      <c r="E463" s="116"/>
    </row>
    <row r="464" spans="1:5" ht="14.25">
      <c r="A464" s="63" t="s">
        <v>362</v>
      </c>
      <c r="B464" s="63">
        <f>SUM(B465:B471)</f>
        <v>1166</v>
      </c>
      <c r="C464" s="63">
        <f>SUM(C465:C471)</f>
        <v>133</v>
      </c>
      <c r="D464" s="127">
        <f>C464/B464</f>
        <v>0.1141</v>
      </c>
      <c r="E464" s="63"/>
    </row>
    <row r="465" spans="1:5" ht="14.25">
      <c r="A465" s="116" t="s">
        <v>57</v>
      </c>
      <c r="B465" s="116"/>
      <c r="C465" s="116"/>
      <c r="D465" s="128"/>
      <c r="E465" s="116"/>
    </row>
    <row r="466" spans="1:5" ht="14.25">
      <c r="A466" s="116" t="s">
        <v>58</v>
      </c>
      <c r="B466" s="116"/>
      <c r="C466" s="116"/>
      <c r="D466" s="128"/>
      <c r="E466" s="116"/>
    </row>
    <row r="467" spans="1:5" ht="14.25">
      <c r="A467" s="116" t="s">
        <v>59</v>
      </c>
      <c r="B467" s="116"/>
      <c r="C467" s="116"/>
      <c r="D467" s="128"/>
      <c r="E467" s="116"/>
    </row>
    <row r="468" spans="1:5" ht="14.25">
      <c r="A468" s="116" t="s">
        <v>363</v>
      </c>
      <c r="B468" s="116">
        <v>935</v>
      </c>
      <c r="C468" s="116">
        <v>133</v>
      </c>
      <c r="D468" s="128">
        <f>C468/B468</f>
        <v>0.1422</v>
      </c>
      <c r="E468" s="116"/>
    </row>
    <row r="469" spans="1:5" ht="14.25">
      <c r="A469" s="116" t="s">
        <v>364</v>
      </c>
      <c r="B469" s="116">
        <v>114</v>
      </c>
      <c r="C469" s="116"/>
      <c r="D469" s="128"/>
      <c r="E469" s="116"/>
    </row>
    <row r="470" spans="1:5" ht="14.25">
      <c r="A470" s="116" t="s">
        <v>365</v>
      </c>
      <c r="B470" s="116"/>
      <c r="C470" s="116"/>
      <c r="D470" s="128"/>
      <c r="E470" s="116"/>
    </row>
    <row r="471" spans="1:5" ht="14.25">
      <c r="A471" s="116" t="s">
        <v>366</v>
      </c>
      <c r="B471" s="116">
        <v>117</v>
      </c>
      <c r="C471" s="116"/>
      <c r="D471" s="128"/>
      <c r="E471" s="116"/>
    </row>
    <row r="472" spans="1:5" ht="14.25">
      <c r="A472" s="63" t="s">
        <v>367</v>
      </c>
      <c r="B472" s="63">
        <f>SUM(B473:B482)</f>
        <v>472</v>
      </c>
      <c r="C472" s="63">
        <f>SUM(C473:C482)</f>
        <v>297</v>
      </c>
      <c r="D472" s="127">
        <f>C472/B472</f>
        <v>0.6292</v>
      </c>
      <c r="E472" s="63"/>
    </row>
    <row r="473" spans="1:5" ht="14.25">
      <c r="A473" s="116" t="s">
        <v>57</v>
      </c>
      <c r="B473" s="116"/>
      <c r="C473" s="116"/>
      <c r="D473" s="128"/>
      <c r="E473" s="116"/>
    </row>
    <row r="474" spans="1:5" ht="14.25">
      <c r="A474" s="116" t="s">
        <v>58</v>
      </c>
      <c r="B474" s="116"/>
      <c r="C474" s="116"/>
      <c r="D474" s="128"/>
      <c r="E474" s="116"/>
    </row>
    <row r="475" spans="1:5" ht="14.25">
      <c r="A475" s="116" t="s">
        <v>59</v>
      </c>
      <c r="B475" s="116"/>
      <c r="C475" s="116"/>
      <c r="D475" s="128"/>
      <c r="E475" s="116"/>
    </row>
    <row r="476" spans="1:5" ht="14.25">
      <c r="A476" s="116" t="s">
        <v>368</v>
      </c>
      <c r="B476" s="116"/>
      <c r="C476" s="116"/>
      <c r="D476" s="128"/>
      <c r="E476" s="116"/>
    </row>
    <row r="477" spans="1:5" ht="14.25">
      <c r="A477" s="116" t="s">
        <v>369</v>
      </c>
      <c r="B477" s="116"/>
      <c r="C477" s="116"/>
      <c r="D477" s="128"/>
      <c r="E477" s="116"/>
    </row>
    <row r="478" spans="1:5" ht="14.25">
      <c r="A478" s="116" t="s">
        <v>370</v>
      </c>
      <c r="B478" s="116"/>
      <c r="C478" s="116"/>
      <c r="D478" s="128"/>
      <c r="E478" s="116"/>
    </row>
    <row r="479" spans="1:5" ht="14.25">
      <c r="A479" s="116" t="s">
        <v>371</v>
      </c>
      <c r="B479" s="116">
        <v>60</v>
      </c>
      <c r="C479" s="116">
        <v>20</v>
      </c>
      <c r="D479" s="128">
        <f>C479/B479</f>
        <v>0.3333</v>
      </c>
      <c r="E479" s="116"/>
    </row>
    <row r="480" spans="1:5" ht="14.25">
      <c r="A480" s="116" t="s">
        <v>372</v>
      </c>
      <c r="B480" s="116">
        <v>392</v>
      </c>
      <c r="C480" s="116">
        <v>277</v>
      </c>
      <c r="D480" s="128">
        <f>C480/B480</f>
        <v>0.7066</v>
      </c>
      <c r="E480" s="116"/>
    </row>
    <row r="481" spans="1:5" ht="14.25">
      <c r="A481" s="116" t="s">
        <v>373</v>
      </c>
      <c r="B481" s="116"/>
      <c r="C481" s="116"/>
      <c r="D481" s="128"/>
      <c r="E481" s="116"/>
    </row>
    <row r="482" spans="1:5" ht="14.25">
      <c r="A482" s="116" t="s">
        <v>374</v>
      </c>
      <c r="B482" s="116">
        <v>20</v>
      </c>
      <c r="C482" s="116"/>
      <c r="D482" s="128"/>
      <c r="E482" s="116"/>
    </row>
    <row r="483" spans="1:5" ht="14.25">
      <c r="A483" s="63" t="s">
        <v>375</v>
      </c>
      <c r="B483" s="63">
        <f>SUM(B484:B491)</f>
        <v>10</v>
      </c>
      <c r="C483" s="63"/>
      <c r="D483" s="127"/>
      <c r="E483" s="63"/>
    </row>
    <row r="484" spans="1:5" ht="14.25">
      <c r="A484" s="116" t="s">
        <v>57</v>
      </c>
      <c r="B484" s="116"/>
      <c r="C484" s="116"/>
      <c r="D484" s="128"/>
      <c r="E484" s="116"/>
    </row>
    <row r="485" spans="1:5" ht="14.25">
      <c r="A485" s="116" t="s">
        <v>58</v>
      </c>
      <c r="B485" s="116"/>
      <c r="C485" s="116"/>
      <c r="D485" s="128"/>
      <c r="E485" s="116"/>
    </row>
    <row r="486" spans="1:5" ht="14.25">
      <c r="A486" s="116" t="s">
        <v>59</v>
      </c>
      <c r="B486" s="116"/>
      <c r="C486" s="116"/>
      <c r="D486" s="128"/>
      <c r="E486" s="116"/>
    </row>
    <row r="487" spans="1:5" ht="14.25">
      <c r="A487" s="116" t="s">
        <v>376</v>
      </c>
      <c r="B487" s="116"/>
      <c r="C487" s="116"/>
      <c r="D487" s="128"/>
      <c r="E487" s="116"/>
    </row>
    <row r="488" spans="1:5" ht="14.25">
      <c r="A488" s="116" t="s">
        <v>377</v>
      </c>
      <c r="B488" s="116"/>
      <c r="C488" s="116"/>
      <c r="D488" s="128"/>
      <c r="E488" s="116"/>
    </row>
    <row r="489" spans="1:5" ht="14.25">
      <c r="A489" s="116" t="s">
        <v>378</v>
      </c>
      <c r="B489" s="116"/>
      <c r="C489" s="116"/>
      <c r="D489" s="128"/>
      <c r="E489" s="116"/>
    </row>
    <row r="490" spans="1:5" ht="14.25">
      <c r="A490" s="116" t="s">
        <v>379</v>
      </c>
      <c r="B490" s="116">
        <v>10</v>
      </c>
      <c r="C490" s="116"/>
      <c r="D490" s="128"/>
      <c r="E490" s="116"/>
    </row>
    <row r="491" spans="1:5" ht="14.25">
      <c r="A491" s="116" t="s">
        <v>380</v>
      </c>
      <c r="B491" s="116"/>
      <c r="C491" s="116"/>
      <c r="D491" s="128"/>
      <c r="E491" s="116"/>
    </row>
    <row r="492" spans="1:5" ht="14.25">
      <c r="A492" s="63" t="s">
        <v>381</v>
      </c>
      <c r="B492" s="63">
        <f>SUM(B493:B499)</f>
        <v>1009</v>
      </c>
      <c r="C492" s="63">
        <f>SUM(C493:C499)</f>
        <v>821</v>
      </c>
      <c r="D492" s="127">
        <f>C492/B492</f>
        <v>0.8137</v>
      </c>
      <c r="E492" s="63"/>
    </row>
    <row r="493" spans="1:5" ht="14.25">
      <c r="A493" s="116" t="s">
        <v>57</v>
      </c>
      <c r="B493" s="116">
        <v>4</v>
      </c>
      <c r="C493" s="116"/>
      <c r="D493" s="128"/>
      <c r="E493" s="116"/>
    </row>
    <row r="494" spans="1:5" ht="14.25">
      <c r="A494" s="116" t="s">
        <v>58</v>
      </c>
      <c r="B494" s="116"/>
      <c r="C494" s="116"/>
      <c r="D494" s="128"/>
      <c r="E494" s="116"/>
    </row>
    <row r="495" spans="1:5" ht="14.25">
      <c r="A495" s="116" t="s">
        <v>59</v>
      </c>
      <c r="B495" s="116"/>
      <c r="C495" s="116"/>
      <c r="D495" s="128"/>
      <c r="E495" s="116"/>
    </row>
    <row r="496" spans="1:5" ht="14.25">
      <c r="A496" s="116" t="s">
        <v>382</v>
      </c>
      <c r="B496" s="116"/>
      <c r="C496" s="116"/>
      <c r="D496" s="128"/>
      <c r="E496" s="116"/>
    </row>
    <row r="497" spans="1:5" ht="14.25">
      <c r="A497" s="116" t="s">
        <v>383</v>
      </c>
      <c r="B497" s="116">
        <v>53</v>
      </c>
      <c r="C497" s="116">
        <v>5</v>
      </c>
      <c r="D497" s="128">
        <f>C497/B497</f>
        <v>0.0943</v>
      </c>
      <c r="E497" s="116"/>
    </row>
    <row r="498" spans="1:5" ht="14.25">
      <c r="A498" s="116" t="s">
        <v>384</v>
      </c>
      <c r="B498" s="116">
        <v>952</v>
      </c>
      <c r="C498" s="116">
        <v>816</v>
      </c>
      <c r="D498" s="128">
        <f>C498/B498</f>
        <v>0.8571</v>
      </c>
      <c r="E498" s="116"/>
    </row>
    <row r="499" spans="1:5" ht="14.25">
      <c r="A499" s="116" t="s">
        <v>385</v>
      </c>
      <c r="B499" s="116"/>
      <c r="C499" s="116"/>
      <c r="D499" s="128"/>
      <c r="E499" s="116"/>
    </row>
    <row r="500" spans="1:5" ht="14.25">
      <c r="A500" s="63" t="s">
        <v>386</v>
      </c>
      <c r="B500" s="63">
        <f>SUM(B501:B503)</f>
        <v>4061</v>
      </c>
      <c r="C500" s="63"/>
      <c r="D500" s="127"/>
      <c r="E500" s="63"/>
    </row>
    <row r="501" spans="1:5" ht="14.25">
      <c r="A501" s="116" t="s">
        <v>387</v>
      </c>
      <c r="B501" s="116"/>
      <c r="C501" s="116"/>
      <c r="D501" s="128"/>
      <c r="E501" s="116"/>
    </row>
    <row r="502" spans="1:5" ht="14.25">
      <c r="A502" s="116" t="s">
        <v>388</v>
      </c>
      <c r="B502" s="116"/>
      <c r="C502" s="116"/>
      <c r="D502" s="128"/>
      <c r="E502" s="116"/>
    </row>
    <row r="503" spans="1:5" ht="14.25">
      <c r="A503" s="116" t="s">
        <v>389</v>
      </c>
      <c r="B503" s="116">
        <v>4061</v>
      </c>
      <c r="C503" s="116"/>
      <c r="D503" s="128"/>
      <c r="E503" s="116"/>
    </row>
    <row r="504" spans="1:5" ht="14.25">
      <c r="A504" s="75" t="s">
        <v>390</v>
      </c>
      <c r="B504" s="75">
        <f>SUM(B505,B524,B532,B542,B546,B556,B564,B571,B579,B588,B593,B596,B599,B602,B605,B608,B612,B617,B625,B628)</f>
        <v>80816</v>
      </c>
      <c r="C504" s="75">
        <f>SUM(C505,C524,C532,C542,C546,C556,C564,C571,C579,C588,C593,C596,C599,C602,C605,C608,C612,C617,C625,C628)</f>
        <v>38216</v>
      </c>
      <c r="D504" s="267">
        <f>C504/B504</f>
        <v>0.4729</v>
      </c>
      <c r="E504" s="75"/>
    </row>
    <row r="505" spans="1:5" ht="14.25">
      <c r="A505" s="63" t="s">
        <v>391</v>
      </c>
      <c r="B505" s="63">
        <f>SUM(B506:B523)</f>
        <v>2675</v>
      </c>
      <c r="C505" s="63">
        <f>SUM(C506:C523)</f>
        <v>1343</v>
      </c>
      <c r="D505" s="127">
        <f>C505/B505</f>
        <v>0.5021</v>
      </c>
      <c r="E505" s="63"/>
    </row>
    <row r="506" spans="1:5" ht="14.25">
      <c r="A506" s="116" t="s">
        <v>57</v>
      </c>
      <c r="B506" s="116">
        <v>394</v>
      </c>
      <c r="C506" s="116">
        <v>377</v>
      </c>
      <c r="D506" s="128">
        <f>C506/B506</f>
        <v>0.9569</v>
      </c>
      <c r="E506" s="116"/>
    </row>
    <row r="507" spans="1:5" ht="14.25">
      <c r="A507" s="116" t="s">
        <v>58</v>
      </c>
      <c r="B507" s="116"/>
      <c r="C507" s="116"/>
      <c r="D507" s="128"/>
      <c r="E507" s="116"/>
    </row>
    <row r="508" spans="1:5" ht="14.25">
      <c r="A508" s="116" t="s">
        <v>59</v>
      </c>
      <c r="B508" s="116"/>
      <c r="C508" s="116"/>
      <c r="D508" s="128"/>
      <c r="E508" s="116"/>
    </row>
    <row r="509" spans="1:5" ht="14.25">
      <c r="A509" s="116" t="s">
        <v>392</v>
      </c>
      <c r="B509" s="116">
        <v>39</v>
      </c>
      <c r="C509" s="116"/>
      <c r="D509" s="128"/>
      <c r="E509" s="116"/>
    </row>
    <row r="510" spans="1:5" ht="14.25">
      <c r="A510" s="116" t="s">
        <v>393</v>
      </c>
      <c r="B510" s="116">
        <v>110</v>
      </c>
      <c r="C510" s="116">
        <v>114</v>
      </c>
      <c r="D510" s="128">
        <f>C510/B510</f>
        <v>1.0364</v>
      </c>
      <c r="E510" s="116"/>
    </row>
    <row r="511" spans="1:5" ht="14.25">
      <c r="A511" s="116" t="s">
        <v>394</v>
      </c>
      <c r="B511" s="116">
        <v>9</v>
      </c>
      <c r="C511" s="116"/>
      <c r="D511" s="128"/>
      <c r="E511" s="116"/>
    </row>
    <row r="512" spans="1:5" ht="14.25">
      <c r="A512" s="116" t="s">
        <v>395</v>
      </c>
      <c r="B512" s="116">
        <v>10</v>
      </c>
      <c r="C512" s="116">
        <v>10</v>
      </c>
      <c r="D512" s="128">
        <f>C512/B512</f>
        <v>1</v>
      </c>
      <c r="E512" s="116"/>
    </row>
    <row r="513" spans="1:5" ht="14.25">
      <c r="A513" s="116" t="s">
        <v>98</v>
      </c>
      <c r="B513" s="116">
        <v>15</v>
      </c>
      <c r="C513" s="116">
        <v>15</v>
      </c>
      <c r="D513" s="128">
        <f>C513/B513</f>
        <v>1</v>
      </c>
      <c r="E513" s="116"/>
    </row>
    <row r="514" spans="1:5" ht="14.25">
      <c r="A514" s="116" t="s">
        <v>396</v>
      </c>
      <c r="B514" s="116">
        <v>578</v>
      </c>
      <c r="C514" s="116">
        <v>602</v>
      </c>
      <c r="D514" s="128">
        <f>C514/B514</f>
        <v>1.0415</v>
      </c>
      <c r="E514" s="116"/>
    </row>
    <row r="515" spans="1:5" ht="14.25">
      <c r="A515" s="116" t="s">
        <v>397</v>
      </c>
      <c r="B515" s="116"/>
      <c r="C515" s="116"/>
      <c r="D515" s="128"/>
      <c r="E515" s="116"/>
    </row>
    <row r="516" spans="1:5" ht="14.25">
      <c r="A516" s="116" t="s">
        <v>398</v>
      </c>
      <c r="B516" s="116"/>
      <c r="C516" s="116"/>
      <c r="D516" s="128"/>
      <c r="E516" s="116"/>
    </row>
    <row r="517" spans="1:5" ht="14.25">
      <c r="A517" s="116" t="s">
        <v>399</v>
      </c>
      <c r="B517" s="116">
        <v>10</v>
      </c>
      <c r="C517" s="116">
        <v>10</v>
      </c>
      <c r="D517" s="128">
        <f>C517/B517</f>
        <v>1</v>
      </c>
      <c r="E517" s="116"/>
    </row>
    <row r="518" spans="1:5" ht="14.25">
      <c r="A518" s="116" t="s">
        <v>400</v>
      </c>
      <c r="B518" s="116"/>
      <c r="C518" s="116"/>
      <c r="D518" s="128"/>
      <c r="E518" s="116"/>
    </row>
    <row r="519" spans="1:5" ht="14.25">
      <c r="A519" s="116" t="s">
        <v>401</v>
      </c>
      <c r="B519" s="116"/>
      <c r="C519" s="116"/>
      <c r="D519" s="128"/>
      <c r="E519" s="116"/>
    </row>
    <row r="520" spans="1:5" ht="14.25">
      <c r="A520" s="116" t="s">
        <v>402</v>
      </c>
      <c r="B520" s="116"/>
      <c r="C520" s="116"/>
      <c r="D520" s="128"/>
      <c r="E520" s="116"/>
    </row>
    <row r="521" spans="1:5" ht="14.25">
      <c r="A521" s="116" t="s">
        <v>403</v>
      </c>
      <c r="B521" s="116"/>
      <c r="C521" s="116"/>
      <c r="D521" s="128"/>
      <c r="E521" s="116"/>
    </row>
    <row r="522" spans="1:5" ht="14.25">
      <c r="A522" s="116" t="s">
        <v>66</v>
      </c>
      <c r="B522" s="116"/>
      <c r="C522" s="116"/>
      <c r="D522" s="128"/>
      <c r="E522" s="116"/>
    </row>
    <row r="523" spans="1:5" ht="14.25">
      <c r="A523" s="116" t="s">
        <v>404</v>
      </c>
      <c r="B523" s="116">
        <v>1510</v>
      </c>
      <c r="C523" s="116">
        <v>215</v>
      </c>
      <c r="D523" s="128">
        <f>C523/B523</f>
        <v>0.1424</v>
      </c>
      <c r="E523" s="116"/>
    </row>
    <row r="524" spans="1:5" ht="14.25">
      <c r="A524" s="63" t="s">
        <v>405</v>
      </c>
      <c r="B524" s="63">
        <f>SUM(B525:B531)</f>
        <v>1225</v>
      </c>
      <c r="C524" s="63">
        <f>SUM(C525:C531)</f>
        <v>800</v>
      </c>
      <c r="D524" s="127">
        <f>C524/B524</f>
        <v>0.6531</v>
      </c>
      <c r="E524" s="63"/>
    </row>
    <row r="525" spans="1:5" ht="14.25">
      <c r="A525" s="116" t="s">
        <v>57</v>
      </c>
      <c r="B525" s="116">
        <v>509</v>
      </c>
      <c r="C525" s="116">
        <v>525</v>
      </c>
      <c r="D525" s="128">
        <f>C525/B525</f>
        <v>1.0314</v>
      </c>
      <c r="E525" s="116"/>
    </row>
    <row r="526" spans="1:5" ht="14.25">
      <c r="A526" s="116" t="s">
        <v>58</v>
      </c>
      <c r="B526" s="116">
        <v>20</v>
      </c>
      <c r="C526" s="116">
        <v>20</v>
      </c>
      <c r="D526" s="128">
        <f>C526/B526</f>
        <v>1</v>
      </c>
      <c r="E526" s="116"/>
    </row>
    <row r="527" spans="1:5" ht="14.25">
      <c r="A527" s="116" t="s">
        <v>59</v>
      </c>
      <c r="B527" s="116"/>
      <c r="C527" s="116"/>
      <c r="D527" s="128"/>
      <c r="E527" s="116"/>
    </row>
    <row r="528" spans="1:5" ht="14.25">
      <c r="A528" s="116" t="s">
        <v>406</v>
      </c>
      <c r="B528" s="116"/>
      <c r="C528" s="116"/>
      <c r="D528" s="128"/>
      <c r="E528" s="116"/>
    </row>
    <row r="529" spans="1:5" ht="14.25">
      <c r="A529" s="116" t="s">
        <v>407</v>
      </c>
      <c r="B529" s="116"/>
      <c r="C529" s="116"/>
      <c r="D529" s="128"/>
      <c r="E529" s="116"/>
    </row>
    <row r="530" spans="1:5" ht="14.25">
      <c r="A530" s="116" t="s">
        <v>408</v>
      </c>
      <c r="B530" s="116">
        <v>652</v>
      </c>
      <c r="C530" s="116">
        <v>255</v>
      </c>
      <c r="D530" s="128">
        <f>C530/B530</f>
        <v>0.3911</v>
      </c>
      <c r="E530" s="116"/>
    </row>
    <row r="531" spans="1:5" ht="14.25">
      <c r="A531" s="116" t="s">
        <v>409</v>
      </c>
      <c r="B531" s="116">
        <v>44</v>
      </c>
      <c r="C531" s="116"/>
      <c r="D531" s="128"/>
      <c r="E531" s="116"/>
    </row>
    <row r="532" spans="1:5" ht="14.25">
      <c r="A532" s="63" t="s">
        <v>410</v>
      </c>
      <c r="B532" s="63">
        <f>SUM(B533:B541)</f>
        <v>33668</v>
      </c>
      <c r="C532" s="63">
        <f>SUM(C533:C541)</f>
        <v>30435</v>
      </c>
      <c r="D532" s="127">
        <f>C532/B532</f>
        <v>0.904</v>
      </c>
      <c r="E532" s="63"/>
    </row>
    <row r="533" spans="1:5" ht="14.25">
      <c r="A533" s="116" t="s">
        <v>411</v>
      </c>
      <c r="B533" s="116"/>
      <c r="C533" s="116"/>
      <c r="D533" s="128"/>
      <c r="E533" s="116"/>
    </row>
    <row r="534" spans="1:5" ht="14.25">
      <c r="A534" s="116" t="s">
        <v>412</v>
      </c>
      <c r="B534" s="116"/>
      <c r="C534" s="116"/>
      <c r="D534" s="128"/>
      <c r="E534" s="116"/>
    </row>
    <row r="535" spans="1:5" ht="14.25">
      <c r="A535" s="116" t="s">
        <v>413</v>
      </c>
      <c r="B535" s="116">
        <v>2068</v>
      </c>
      <c r="C535" s="116">
        <v>257</v>
      </c>
      <c r="D535" s="128">
        <f>C535/B535</f>
        <v>0.1243</v>
      </c>
      <c r="E535" s="116"/>
    </row>
    <row r="536" spans="1:5" ht="14.25">
      <c r="A536" s="116" t="s">
        <v>414</v>
      </c>
      <c r="B536" s="116">
        <v>4525</v>
      </c>
      <c r="C536" s="116">
        <v>240</v>
      </c>
      <c r="D536" s="128">
        <f>C536/B536</f>
        <v>0.053</v>
      </c>
      <c r="E536" s="116"/>
    </row>
    <row r="537" spans="1:5" ht="14.25">
      <c r="A537" s="116" t="s">
        <v>415</v>
      </c>
      <c r="B537" s="116"/>
      <c r="C537" s="116"/>
      <c r="D537" s="128"/>
      <c r="E537" s="116"/>
    </row>
    <row r="538" spans="1:5" ht="14.25">
      <c r="A538" s="116" t="s">
        <v>416</v>
      </c>
      <c r="B538" s="116">
        <v>9233</v>
      </c>
      <c r="C538" s="116">
        <v>9095</v>
      </c>
      <c r="D538" s="128">
        <f>C538/B538</f>
        <v>0.9851</v>
      </c>
      <c r="E538" s="116"/>
    </row>
    <row r="539" spans="1:5" ht="14.25">
      <c r="A539" s="116" t="s">
        <v>417</v>
      </c>
      <c r="B539" s="116">
        <v>12097</v>
      </c>
      <c r="C539" s="116">
        <v>10343</v>
      </c>
      <c r="D539" s="128">
        <f>C539/B539</f>
        <v>0.855</v>
      </c>
      <c r="E539" s="116"/>
    </row>
    <row r="540" spans="1:5" ht="14.25">
      <c r="A540" s="116" t="s">
        <v>418</v>
      </c>
      <c r="B540" s="116">
        <v>5745</v>
      </c>
      <c r="C540" s="116">
        <v>4000</v>
      </c>
      <c r="D540" s="128">
        <f>C540/B540</f>
        <v>0.6963</v>
      </c>
      <c r="E540" s="116"/>
    </row>
    <row r="541" spans="1:5" ht="14.25">
      <c r="A541" s="116" t="s">
        <v>419</v>
      </c>
      <c r="B541" s="116"/>
      <c r="C541" s="116">
        <v>6500</v>
      </c>
      <c r="D541" s="128"/>
      <c r="E541" s="116"/>
    </row>
    <row r="542" spans="1:5" ht="14.25">
      <c r="A542" s="63" t="s">
        <v>420</v>
      </c>
      <c r="B542" s="63">
        <f>SUM(B543:B545)</f>
        <v>908</v>
      </c>
      <c r="C542" s="63">
        <f>SUM(C543:C545)</f>
        <v>1000</v>
      </c>
      <c r="D542" s="127">
        <f>C542/B542</f>
        <v>1.1013</v>
      </c>
      <c r="E542" s="63"/>
    </row>
    <row r="543" spans="1:5" ht="14.25">
      <c r="A543" s="116" t="s">
        <v>421</v>
      </c>
      <c r="B543" s="116"/>
      <c r="C543" s="116"/>
      <c r="D543" s="128"/>
      <c r="E543" s="116"/>
    </row>
    <row r="544" spans="1:5" ht="14.25">
      <c r="A544" s="116" t="s">
        <v>422</v>
      </c>
      <c r="B544" s="116"/>
      <c r="C544" s="116"/>
      <c r="D544" s="128"/>
      <c r="E544" s="116"/>
    </row>
    <row r="545" spans="1:5" ht="14.25">
      <c r="A545" s="116" t="s">
        <v>423</v>
      </c>
      <c r="B545" s="116">
        <v>908</v>
      </c>
      <c r="C545" s="116">
        <v>1000</v>
      </c>
      <c r="D545" s="128">
        <f>C545/B545</f>
        <v>1.1013</v>
      </c>
      <c r="E545" s="116"/>
    </row>
    <row r="546" spans="1:5" ht="14.25">
      <c r="A546" s="63" t="s">
        <v>424</v>
      </c>
      <c r="B546" s="63">
        <f>SUM(B547:B555)</f>
        <v>4559</v>
      </c>
      <c r="C546" s="63">
        <f>SUM(C547:C555)</f>
        <v>60</v>
      </c>
      <c r="D546" s="127">
        <f>C546/B546</f>
        <v>0.0132</v>
      </c>
      <c r="E546" s="63"/>
    </row>
    <row r="547" spans="1:5" ht="14.25">
      <c r="A547" s="116" t="s">
        <v>425</v>
      </c>
      <c r="B547" s="116"/>
      <c r="C547" s="116"/>
      <c r="D547" s="128"/>
      <c r="E547" s="116"/>
    </row>
    <row r="548" spans="1:5" ht="14.25">
      <c r="A548" s="116" t="s">
        <v>426</v>
      </c>
      <c r="B548" s="116"/>
      <c r="C548" s="116"/>
      <c r="D548" s="128"/>
      <c r="E548" s="116"/>
    </row>
    <row r="549" spans="1:5" ht="14.25">
      <c r="A549" s="116" t="s">
        <v>427</v>
      </c>
      <c r="B549" s="116">
        <v>1021</v>
      </c>
      <c r="C549" s="116"/>
      <c r="D549" s="128"/>
      <c r="E549" s="116"/>
    </row>
    <row r="550" spans="1:5" ht="14.25">
      <c r="A550" s="116" t="s">
        <v>428</v>
      </c>
      <c r="B550" s="116">
        <v>2561</v>
      </c>
      <c r="C550" s="116"/>
      <c r="D550" s="128"/>
      <c r="E550" s="116"/>
    </row>
    <row r="551" spans="1:5" ht="14.25">
      <c r="A551" s="116" t="s">
        <v>429</v>
      </c>
      <c r="B551" s="116"/>
      <c r="C551" s="116"/>
      <c r="D551" s="128"/>
      <c r="E551" s="116"/>
    </row>
    <row r="552" spans="1:5" ht="14.25">
      <c r="A552" s="116" t="s">
        <v>430</v>
      </c>
      <c r="B552" s="116">
        <v>607</v>
      </c>
      <c r="C552" s="116"/>
      <c r="D552" s="128"/>
      <c r="E552" s="116"/>
    </row>
    <row r="553" spans="1:5" ht="14.25">
      <c r="A553" s="116" t="s">
        <v>431</v>
      </c>
      <c r="B553" s="116"/>
      <c r="C553" s="116"/>
      <c r="D553" s="128"/>
      <c r="E553" s="116"/>
    </row>
    <row r="554" spans="1:5" ht="14.25">
      <c r="A554" s="116" t="s">
        <v>432</v>
      </c>
      <c r="B554" s="116"/>
      <c r="C554" s="116"/>
      <c r="D554" s="128"/>
      <c r="E554" s="116"/>
    </row>
    <row r="555" spans="1:5" ht="14.25">
      <c r="A555" s="116" t="s">
        <v>433</v>
      </c>
      <c r="B555" s="116">
        <v>370</v>
      </c>
      <c r="C555" s="116">
        <v>60</v>
      </c>
      <c r="D555" s="128">
        <f>C555/B555</f>
        <v>0.1622</v>
      </c>
      <c r="E555" s="116"/>
    </row>
    <row r="556" spans="1:5" ht="14.25">
      <c r="A556" s="63" t="s">
        <v>434</v>
      </c>
      <c r="B556" s="63">
        <f>SUM(B557:B563)</f>
        <v>712</v>
      </c>
      <c r="C556" s="63">
        <f>SUM(C557:C563)</f>
        <v>257</v>
      </c>
      <c r="D556" s="127">
        <f>C556/B556</f>
        <v>0.361</v>
      </c>
      <c r="E556" s="63"/>
    </row>
    <row r="557" spans="1:5" ht="14.25">
      <c r="A557" s="116" t="s">
        <v>435</v>
      </c>
      <c r="B557" s="116"/>
      <c r="C557" s="116"/>
      <c r="D557" s="128"/>
      <c r="E557" s="116"/>
    </row>
    <row r="558" spans="1:5" ht="14.25">
      <c r="A558" s="116" t="s">
        <v>436</v>
      </c>
      <c r="B558" s="116">
        <v>479</v>
      </c>
      <c r="C558" s="116"/>
      <c r="D558" s="128"/>
      <c r="E558" s="116"/>
    </row>
    <row r="559" spans="1:5" ht="14.25">
      <c r="A559" s="116" t="s">
        <v>437</v>
      </c>
      <c r="B559" s="116"/>
      <c r="C559" s="116"/>
      <c r="D559" s="128"/>
      <c r="E559" s="116"/>
    </row>
    <row r="560" spans="1:5" ht="14.25">
      <c r="A560" s="116" t="s">
        <v>438</v>
      </c>
      <c r="B560" s="116">
        <v>60</v>
      </c>
      <c r="C560" s="116"/>
      <c r="D560" s="128"/>
      <c r="E560" s="116"/>
    </row>
    <row r="561" spans="1:5" ht="14.25">
      <c r="A561" s="116" t="s">
        <v>439</v>
      </c>
      <c r="B561" s="116">
        <v>159</v>
      </c>
      <c r="C561" s="116">
        <v>245</v>
      </c>
      <c r="D561" s="128">
        <f>C561/B561</f>
        <v>1.5409</v>
      </c>
      <c r="E561" s="116"/>
    </row>
    <row r="562" spans="1:5" ht="14.25">
      <c r="A562" s="116" t="s">
        <v>440</v>
      </c>
      <c r="B562" s="116"/>
      <c r="C562" s="116"/>
      <c r="D562" s="128"/>
      <c r="E562" s="116"/>
    </row>
    <row r="563" spans="1:5" ht="14.25">
      <c r="A563" s="116" t="s">
        <v>441</v>
      </c>
      <c r="B563" s="116">
        <v>14</v>
      </c>
      <c r="C563" s="116">
        <v>12</v>
      </c>
      <c r="D563" s="128">
        <f>C563/B563</f>
        <v>0.8571</v>
      </c>
      <c r="E563" s="116"/>
    </row>
    <row r="564" spans="1:5" ht="14.25">
      <c r="A564" s="63" t="s">
        <v>442</v>
      </c>
      <c r="B564" s="63">
        <f>SUM(B565:B570)</f>
        <v>377</v>
      </c>
      <c r="C564" s="63">
        <f>SUM(C565:C570)</f>
        <v>32</v>
      </c>
      <c r="D564" s="127">
        <f>C564/B564</f>
        <v>0.0849</v>
      </c>
      <c r="E564" s="280"/>
    </row>
    <row r="565" spans="1:5" ht="14.25">
      <c r="A565" s="116" t="s">
        <v>443</v>
      </c>
      <c r="B565" s="116">
        <v>235</v>
      </c>
      <c r="C565" s="116">
        <v>32</v>
      </c>
      <c r="D565" s="128">
        <f>C565/B565</f>
        <v>0.1362</v>
      </c>
      <c r="E565" s="281"/>
    </row>
    <row r="566" spans="1:5" ht="14.25">
      <c r="A566" s="116" t="s">
        <v>444</v>
      </c>
      <c r="B566" s="116"/>
      <c r="C566" s="116"/>
      <c r="D566" s="128"/>
      <c r="E566" s="116"/>
    </row>
    <row r="567" spans="1:5" ht="14.25">
      <c r="A567" s="116" t="s">
        <v>445</v>
      </c>
      <c r="B567" s="116"/>
      <c r="C567" s="116"/>
      <c r="D567" s="128"/>
      <c r="E567" s="116"/>
    </row>
    <row r="568" spans="1:5" ht="14.25">
      <c r="A568" s="116" t="s">
        <v>446</v>
      </c>
      <c r="B568" s="116">
        <v>61</v>
      </c>
      <c r="C568" s="116"/>
      <c r="D568" s="128"/>
      <c r="E568" s="116"/>
    </row>
    <row r="569" spans="1:5" ht="14.25">
      <c r="A569" s="116" t="s">
        <v>447</v>
      </c>
      <c r="B569" s="116"/>
      <c r="C569" s="116"/>
      <c r="D569" s="128"/>
      <c r="E569" s="116"/>
    </row>
    <row r="570" spans="1:5" ht="14.25">
      <c r="A570" s="116" t="s">
        <v>448</v>
      </c>
      <c r="B570" s="116">
        <v>81</v>
      </c>
      <c r="C570" s="116"/>
      <c r="D570" s="128"/>
      <c r="E570" s="116"/>
    </row>
    <row r="571" spans="1:5" ht="14.25">
      <c r="A571" s="63" t="s">
        <v>449</v>
      </c>
      <c r="B571" s="63">
        <f>SUM(B572:B578)</f>
        <v>699</v>
      </c>
      <c r="C571" s="63">
        <f>SUM(C572:C578)</f>
        <v>180</v>
      </c>
      <c r="D571" s="127">
        <f>C571/B571</f>
        <v>0.2575</v>
      </c>
      <c r="E571" s="280"/>
    </row>
    <row r="572" spans="1:5" ht="14.25">
      <c r="A572" s="116" t="s">
        <v>450</v>
      </c>
      <c r="B572" s="116">
        <v>510</v>
      </c>
      <c r="C572" s="116"/>
      <c r="D572" s="128"/>
      <c r="E572" s="281"/>
    </row>
    <row r="573" spans="1:5" ht="14.25">
      <c r="A573" s="116" t="s">
        <v>451</v>
      </c>
      <c r="B573" s="116">
        <v>189</v>
      </c>
      <c r="C573" s="116">
        <v>180</v>
      </c>
      <c r="D573" s="128">
        <f>C573/B573</f>
        <v>0.9524</v>
      </c>
      <c r="E573" s="281"/>
    </row>
    <row r="574" spans="1:5" ht="14.25">
      <c r="A574" s="116" t="s">
        <v>452</v>
      </c>
      <c r="B574" s="116"/>
      <c r="C574" s="116"/>
      <c r="D574" s="128"/>
      <c r="E574" s="116"/>
    </row>
    <row r="575" spans="1:5" ht="14.25">
      <c r="A575" s="116" t="s">
        <v>453</v>
      </c>
      <c r="B575" s="116"/>
      <c r="C575" s="116"/>
      <c r="D575" s="128"/>
      <c r="E575" s="116"/>
    </row>
    <row r="576" spans="1:5" ht="14.25">
      <c r="A576" s="116" t="s">
        <v>454</v>
      </c>
      <c r="B576" s="116"/>
      <c r="C576" s="116"/>
      <c r="D576" s="128"/>
      <c r="E576" s="116"/>
    </row>
    <row r="577" spans="1:5" ht="14.25">
      <c r="A577" s="116" t="s">
        <v>455</v>
      </c>
      <c r="B577" s="116"/>
      <c r="C577" s="116"/>
      <c r="D577" s="128"/>
      <c r="E577" s="116"/>
    </row>
    <row r="578" spans="1:5" ht="14.25">
      <c r="A578" s="116" t="s">
        <v>456</v>
      </c>
      <c r="B578" s="116"/>
      <c r="C578" s="116"/>
      <c r="D578" s="128"/>
      <c r="E578" s="116"/>
    </row>
    <row r="579" spans="1:5" ht="14.25">
      <c r="A579" s="63" t="s">
        <v>457</v>
      </c>
      <c r="B579" s="63">
        <f>SUM(B580:B587)</f>
        <v>2942</v>
      </c>
      <c r="C579" s="63">
        <f>SUM(C580:C587)</f>
        <v>590</v>
      </c>
      <c r="D579" s="127">
        <f>C579/B579</f>
        <v>0.2005</v>
      </c>
      <c r="E579" s="63"/>
    </row>
    <row r="580" spans="1:5" ht="14.25">
      <c r="A580" s="116" t="s">
        <v>57</v>
      </c>
      <c r="B580" s="116">
        <v>263</v>
      </c>
      <c r="C580" s="116">
        <v>266</v>
      </c>
      <c r="D580" s="128">
        <f>C580/B580</f>
        <v>1.0114</v>
      </c>
      <c r="E580" s="116"/>
    </row>
    <row r="581" spans="1:5" ht="14.25">
      <c r="A581" s="116" t="s">
        <v>58</v>
      </c>
      <c r="B581" s="116"/>
      <c r="C581" s="116"/>
      <c r="D581" s="128"/>
      <c r="E581" s="116"/>
    </row>
    <row r="582" spans="1:5" ht="14.25">
      <c r="A582" s="116" t="s">
        <v>59</v>
      </c>
      <c r="B582" s="116"/>
      <c r="C582" s="116"/>
      <c r="D582" s="128"/>
      <c r="E582" s="116"/>
    </row>
    <row r="583" spans="1:5" ht="14.25">
      <c r="A583" s="116" t="s">
        <v>458</v>
      </c>
      <c r="B583" s="116">
        <v>164</v>
      </c>
      <c r="C583" s="116">
        <v>30</v>
      </c>
      <c r="D583" s="128">
        <f>C583/B583</f>
        <v>0.1829</v>
      </c>
      <c r="E583" s="116"/>
    </row>
    <row r="584" spans="1:5" ht="14.25">
      <c r="A584" s="116" t="s">
        <v>459</v>
      </c>
      <c r="B584" s="116">
        <v>109</v>
      </c>
      <c r="C584" s="116"/>
      <c r="D584" s="128"/>
      <c r="E584" s="116"/>
    </row>
    <row r="585" spans="1:5" ht="14.25">
      <c r="A585" s="116" t="s">
        <v>460</v>
      </c>
      <c r="B585" s="116"/>
      <c r="C585" s="116"/>
      <c r="D585" s="128"/>
      <c r="E585" s="116"/>
    </row>
    <row r="586" spans="1:5" ht="14.25">
      <c r="A586" s="116" t="s">
        <v>461</v>
      </c>
      <c r="B586" s="116">
        <v>2109</v>
      </c>
      <c r="C586" s="116">
        <v>294</v>
      </c>
      <c r="D586" s="128">
        <f>C586/B586</f>
        <v>0.1394</v>
      </c>
      <c r="E586" s="116"/>
    </row>
    <row r="587" spans="1:5" ht="14.25">
      <c r="A587" s="116" t="s">
        <v>462</v>
      </c>
      <c r="B587" s="116">
        <v>297</v>
      </c>
      <c r="C587" s="116"/>
      <c r="D587" s="128"/>
      <c r="E587" s="116"/>
    </row>
    <row r="588" spans="1:5" ht="14.25">
      <c r="A588" s="63" t="s">
        <v>463</v>
      </c>
      <c r="B588" s="63"/>
      <c r="C588" s="63">
        <f>SUM(C589:C592)</f>
        <v>22</v>
      </c>
      <c r="D588" s="127"/>
      <c r="E588" s="63"/>
    </row>
    <row r="589" spans="1:5" ht="14.25">
      <c r="A589" s="116" t="s">
        <v>57</v>
      </c>
      <c r="B589" s="116"/>
      <c r="C589" s="116">
        <v>2</v>
      </c>
      <c r="D589" s="128"/>
      <c r="E589" s="116"/>
    </row>
    <row r="590" spans="1:5" ht="14.25">
      <c r="A590" s="116" t="s">
        <v>58</v>
      </c>
      <c r="B590" s="116"/>
      <c r="C590" s="116">
        <v>10</v>
      </c>
      <c r="D590" s="128"/>
      <c r="E590" s="116"/>
    </row>
    <row r="591" spans="1:5" ht="14.25">
      <c r="A591" s="116" t="s">
        <v>59</v>
      </c>
      <c r="B591" s="116"/>
      <c r="C591" s="116"/>
      <c r="D591" s="128"/>
      <c r="E591" s="116"/>
    </row>
    <row r="592" spans="1:5" ht="14.25">
      <c r="A592" s="116" t="s">
        <v>464</v>
      </c>
      <c r="B592" s="116"/>
      <c r="C592" s="116">
        <v>10</v>
      </c>
      <c r="D592" s="128"/>
      <c r="E592" s="116"/>
    </row>
    <row r="593" spans="1:5" ht="14.25">
      <c r="A593" s="63" t="s">
        <v>465</v>
      </c>
      <c r="B593" s="63">
        <f>SUM(B594:B595)</f>
        <v>22895</v>
      </c>
      <c r="C593" s="63">
        <f>SUM(C594:C595)</f>
        <v>100</v>
      </c>
      <c r="D593" s="127">
        <f aca="true" t="shared" si="3" ref="D593:D599">C593/B593</f>
        <v>0.0044</v>
      </c>
      <c r="E593" s="63"/>
    </row>
    <row r="594" spans="1:5" ht="14.25">
      <c r="A594" s="116" t="s">
        <v>466</v>
      </c>
      <c r="B594" s="116">
        <v>2550</v>
      </c>
      <c r="C594" s="116">
        <v>50</v>
      </c>
      <c r="D594" s="128">
        <f t="shared" si="3"/>
        <v>0.0196</v>
      </c>
      <c r="E594" s="116"/>
    </row>
    <row r="595" spans="1:5" ht="14.25">
      <c r="A595" s="116" t="s">
        <v>467</v>
      </c>
      <c r="B595" s="116">
        <v>20345</v>
      </c>
      <c r="C595" s="116">
        <v>50</v>
      </c>
      <c r="D595" s="128">
        <f t="shared" si="3"/>
        <v>0.0025</v>
      </c>
      <c r="E595" s="116"/>
    </row>
    <row r="596" spans="1:5" ht="14.25">
      <c r="A596" s="63" t="s">
        <v>468</v>
      </c>
      <c r="B596" s="63">
        <f>SUM(B597:B598)</f>
        <v>1328</v>
      </c>
      <c r="C596" s="63">
        <f>SUM(C597:C598)</f>
        <v>50</v>
      </c>
      <c r="D596" s="127">
        <f t="shared" si="3"/>
        <v>0.0377</v>
      </c>
      <c r="E596" s="63"/>
    </row>
    <row r="597" spans="1:5" ht="14.25">
      <c r="A597" s="116" t="s">
        <v>469</v>
      </c>
      <c r="B597" s="116">
        <v>1310</v>
      </c>
      <c r="C597" s="116">
        <v>30</v>
      </c>
      <c r="D597" s="128">
        <f t="shared" si="3"/>
        <v>0.0229</v>
      </c>
      <c r="E597" s="116"/>
    </row>
    <row r="598" spans="1:5" ht="14.25">
      <c r="A598" s="116" t="s">
        <v>470</v>
      </c>
      <c r="B598" s="116">
        <v>18</v>
      </c>
      <c r="C598" s="116">
        <v>20</v>
      </c>
      <c r="D598" s="128">
        <f t="shared" si="3"/>
        <v>1.1111</v>
      </c>
      <c r="E598" s="116"/>
    </row>
    <row r="599" spans="1:5" ht="14.25">
      <c r="A599" s="63" t="s">
        <v>471</v>
      </c>
      <c r="B599" s="63">
        <f>SUM(B600:B601)</f>
        <v>305</v>
      </c>
      <c r="C599" s="63">
        <f>SUM(C600:C601)</f>
        <v>568</v>
      </c>
      <c r="D599" s="127">
        <f t="shared" si="3"/>
        <v>1.8623</v>
      </c>
      <c r="E599" s="63"/>
    </row>
    <row r="600" spans="1:5" ht="14.25">
      <c r="A600" s="116" t="s">
        <v>472</v>
      </c>
      <c r="B600" s="116"/>
      <c r="C600" s="116">
        <v>25</v>
      </c>
      <c r="D600" s="128"/>
      <c r="E600" s="116"/>
    </row>
    <row r="601" spans="1:5" ht="14.25">
      <c r="A601" s="116" t="s">
        <v>473</v>
      </c>
      <c r="B601" s="116">
        <v>305</v>
      </c>
      <c r="C601" s="116">
        <v>543</v>
      </c>
      <c r="D601" s="128">
        <f>C601/B601</f>
        <v>1.7803</v>
      </c>
      <c r="E601" s="116"/>
    </row>
    <row r="602" spans="1:5" ht="14.25">
      <c r="A602" s="63" t="s">
        <v>474</v>
      </c>
      <c r="B602" s="63"/>
      <c r="C602" s="63"/>
      <c r="D602" s="127"/>
      <c r="E602" s="63"/>
    </row>
    <row r="603" spans="1:5" ht="14.25">
      <c r="A603" s="116" t="s">
        <v>475</v>
      </c>
      <c r="B603" s="116"/>
      <c r="C603" s="116"/>
      <c r="D603" s="128"/>
      <c r="E603" s="116"/>
    </row>
    <row r="604" spans="1:5" ht="14.25">
      <c r="A604" s="116" t="s">
        <v>476</v>
      </c>
      <c r="B604" s="116"/>
      <c r="C604" s="116"/>
      <c r="D604" s="128"/>
      <c r="E604" s="116"/>
    </row>
    <row r="605" spans="1:5" ht="14.25">
      <c r="A605" s="63" t="s">
        <v>477</v>
      </c>
      <c r="B605" s="63"/>
      <c r="C605" s="63"/>
      <c r="D605" s="127"/>
      <c r="E605" s="63"/>
    </row>
    <row r="606" spans="1:5" ht="14.25">
      <c r="A606" s="116" t="s">
        <v>478</v>
      </c>
      <c r="B606" s="116"/>
      <c r="C606" s="116"/>
      <c r="D606" s="128"/>
      <c r="E606" s="116"/>
    </row>
    <row r="607" spans="1:5" ht="14.25">
      <c r="A607" s="116" t="s">
        <v>479</v>
      </c>
      <c r="B607" s="116"/>
      <c r="C607" s="116"/>
      <c r="D607" s="128"/>
      <c r="E607" s="116"/>
    </row>
    <row r="608" spans="1:5" ht="14.25">
      <c r="A608" s="63" t="s">
        <v>480</v>
      </c>
      <c r="B608" s="63">
        <f>SUM(B609:B611)</f>
        <v>7954</v>
      </c>
      <c r="C608" s="63">
        <f>SUM(C609:C611)</f>
        <v>2424</v>
      </c>
      <c r="D608" s="127">
        <f>C608/B608</f>
        <v>0.3048</v>
      </c>
      <c r="E608" s="63"/>
    </row>
    <row r="609" spans="1:5" ht="14.25">
      <c r="A609" s="116" t="s">
        <v>481</v>
      </c>
      <c r="B609" s="116"/>
      <c r="C609" s="116"/>
      <c r="D609" s="128"/>
      <c r="E609" s="116"/>
    </row>
    <row r="610" spans="1:5" ht="14.25">
      <c r="A610" s="116" t="s">
        <v>482</v>
      </c>
      <c r="B610" s="116">
        <v>7954</v>
      </c>
      <c r="C610" s="116">
        <v>2424</v>
      </c>
      <c r="D610" s="128">
        <f>C610/B610</f>
        <v>0.3048</v>
      </c>
      <c r="E610" s="116"/>
    </row>
    <row r="611" spans="1:5" ht="14.25">
      <c r="A611" s="116" t="s">
        <v>483</v>
      </c>
      <c r="B611" s="116"/>
      <c r="C611" s="116"/>
      <c r="D611" s="128"/>
      <c r="E611" s="116"/>
    </row>
    <row r="612" spans="1:5" ht="14.25">
      <c r="A612" s="63" t="s">
        <v>484</v>
      </c>
      <c r="B612" s="63">
        <f>SUM(B613:B616)</f>
        <v>14</v>
      </c>
      <c r="C612" s="63"/>
      <c r="D612" s="127"/>
      <c r="E612" s="63"/>
    </row>
    <row r="613" spans="1:5" ht="14.25">
      <c r="A613" s="116" t="s">
        <v>485</v>
      </c>
      <c r="B613" s="116"/>
      <c r="C613" s="116"/>
      <c r="D613" s="128"/>
      <c r="E613" s="116"/>
    </row>
    <row r="614" spans="1:5" ht="14.25">
      <c r="A614" s="116" t="s">
        <v>486</v>
      </c>
      <c r="B614" s="116">
        <v>14</v>
      </c>
      <c r="C614" s="116"/>
      <c r="D614" s="128"/>
      <c r="E614" s="116"/>
    </row>
    <row r="615" spans="1:5" ht="14.25">
      <c r="A615" s="116" t="s">
        <v>487</v>
      </c>
      <c r="B615" s="116"/>
      <c r="C615" s="116"/>
      <c r="D615" s="128"/>
      <c r="E615" s="116"/>
    </row>
    <row r="616" spans="1:5" ht="14.25">
      <c r="A616" s="116" t="s">
        <v>488</v>
      </c>
      <c r="B616" s="116"/>
      <c r="C616" s="116"/>
      <c r="D616" s="128"/>
      <c r="E616" s="116"/>
    </row>
    <row r="617" spans="1:5" ht="14.25">
      <c r="A617" s="106" t="s">
        <v>489</v>
      </c>
      <c r="B617" s="63">
        <f>SUM(B618:B624)</f>
        <v>545</v>
      </c>
      <c r="C617" s="63">
        <f>SUM(C618:C624)</f>
        <v>355</v>
      </c>
      <c r="D617" s="127">
        <f>C617/B617</f>
        <v>0.6514</v>
      </c>
      <c r="E617" s="63"/>
    </row>
    <row r="618" spans="1:5" ht="14.25">
      <c r="A618" s="116" t="s">
        <v>57</v>
      </c>
      <c r="B618" s="116">
        <v>248</v>
      </c>
      <c r="C618" s="116">
        <v>284</v>
      </c>
      <c r="D618" s="128">
        <f>C618/B618</f>
        <v>1.1452</v>
      </c>
      <c r="E618" s="281"/>
    </row>
    <row r="619" spans="1:5" ht="14.25">
      <c r="A619" s="116" t="s">
        <v>58</v>
      </c>
      <c r="B619" s="116"/>
      <c r="C619" s="116"/>
      <c r="D619" s="128"/>
      <c r="E619" s="116"/>
    </row>
    <row r="620" spans="1:5" ht="14.25">
      <c r="A620" s="116" t="s">
        <v>59</v>
      </c>
      <c r="B620" s="116"/>
      <c r="C620" s="116"/>
      <c r="D620" s="128"/>
      <c r="E620" s="116"/>
    </row>
    <row r="621" spans="1:5" ht="14.25">
      <c r="A621" s="116" t="s">
        <v>490</v>
      </c>
      <c r="B621" s="116">
        <v>146</v>
      </c>
      <c r="C621" s="116">
        <v>10</v>
      </c>
      <c r="D621" s="128">
        <f>C621/B621</f>
        <v>0.0685</v>
      </c>
      <c r="E621" s="116"/>
    </row>
    <row r="622" spans="1:5" ht="14.25">
      <c r="A622" s="116" t="s">
        <v>491</v>
      </c>
      <c r="B622" s="116"/>
      <c r="C622" s="116"/>
      <c r="D622" s="128"/>
      <c r="E622" s="116"/>
    </row>
    <row r="623" spans="1:5" ht="14.25">
      <c r="A623" s="116" t="s">
        <v>66</v>
      </c>
      <c r="B623" s="116">
        <v>74</v>
      </c>
      <c r="C623" s="116">
        <v>35</v>
      </c>
      <c r="D623" s="128">
        <f>C623/B623</f>
        <v>0.473</v>
      </c>
      <c r="E623" s="116"/>
    </row>
    <row r="624" spans="1:5" ht="14.25">
      <c r="A624" s="116" t="s">
        <v>492</v>
      </c>
      <c r="B624" s="116">
        <v>77</v>
      </c>
      <c r="C624" s="116">
        <v>26</v>
      </c>
      <c r="D624" s="128">
        <f>C624/B624</f>
        <v>0.3377</v>
      </c>
      <c r="E624" s="116"/>
    </row>
    <row r="625" spans="1:5" ht="14.25">
      <c r="A625" s="63" t="s">
        <v>493</v>
      </c>
      <c r="B625" s="63"/>
      <c r="C625" s="63"/>
      <c r="D625" s="127"/>
      <c r="E625" s="63"/>
    </row>
    <row r="626" spans="1:5" ht="14.25">
      <c r="A626" s="116" t="s">
        <v>494</v>
      </c>
      <c r="B626" s="116"/>
      <c r="C626" s="116"/>
      <c r="D626" s="128"/>
      <c r="E626" s="116"/>
    </row>
    <row r="627" spans="1:5" ht="14.25">
      <c r="A627" s="116" t="s">
        <v>495</v>
      </c>
      <c r="B627" s="116"/>
      <c r="C627" s="116"/>
      <c r="D627" s="128"/>
      <c r="E627" s="116"/>
    </row>
    <row r="628" spans="1:5" ht="14.25">
      <c r="A628" s="63" t="s">
        <v>496</v>
      </c>
      <c r="B628" s="63">
        <v>10</v>
      </c>
      <c r="C628" s="63"/>
      <c r="D628" s="127"/>
      <c r="E628" s="63"/>
    </row>
    <row r="629" spans="1:5" ht="14.25">
      <c r="A629" s="75" t="s">
        <v>497</v>
      </c>
      <c r="B629" s="75">
        <f>SUM(B630,B635,B649,B653,B665,B668,B672,B677,B681,B685,B688,B697,B698)</f>
        <v>33709</v>
      </c>
      <c r="C629" s="75">
        <f>SUM(C630,C635,C649,C653,C665,C668,C672,C677,C681,C685,C688,C697,C698)</f>
        <v>24090</v>
      </c>
      <c r="D629" s="267">
        <f>C629/B629</f>
        <v>0.7146</v>
      </c>
      <c r="E629" s="75"/>
    </row>
    <row r="630" spans="1:5" ht="14.25">
      <c r="A630" s="63" t="s">
        <v>498</v>
      </c>
      <c r="B630" s="63">
        <f>SUM(B631:B634)</f>
        <v>426</v>
      </c>
      <c r="C630" s="63">
        <f>SUM(C631:C634)</f>
        <v>343</v>
      </c>
      <c r="D630" s="127">
        <f>C630/B630</f>
        <v>0.8052</v>
      </c>
      <c r="E630" s="63"/>
    </row>
    <row r="631" spans="1:5" ht="14.25">
      <c r="A631" s="116" t="s">
        <v>57</v>
      </c>
      <c r="B631" s="116">
        <v>301</v>
      </c>
      <c r="C631" s="116">
        <v>336</v>
      </c>
      <c r="D631" s="128">
        <f>C631/B631</f>
        <v>1.1163</v>
      </c>
      <c r="E631" s="116"/>
    </row>
    <row r="632" spans="1:5" ht="14.25">
      <c r="A632" s="116" t="s">
        <v>58</v>
      </c>
      <c r="B632" s="116">
        <v>82</v>
      </c>
      <c r="C632" s="116"/>
      <c r="D632" s="128"/>
      <c r="E632" s="116"/>
    </row>
    <row r="633" spans="1:5" ht="14.25">
      <c r="A633" s="116" t="s">
        <v>59</v>
      </c>
      <c r="B633" s="116"/>
      <c r="C633" s="116"/>
      <c r="D633" s="128"/>
      <c r="E633" s="116"/>
    </row>
    <row r="634" spans="1:5" ht="14.25">
      <c r="A634" s="116" t="s">
        <v>499</v>
      </c>
      <c r="B634" s="116">
        <v>43</v>
      </c>
      <c r="C634" s="116">
        <v>7</v>
      </c>
      <c r="D634" s="128">
        <f>C634/B634</f>
        <v>0.1628</v>
      </c>
      <c r="E634" s="116"/>
    </row>
    <row r="635" spans="1:5" ht="14.25">
      <c r="A635" s="63" t="s">
        <v>500</v>
      </c>
      <c r="B635" s="63">
        <f>SUM(B636:B648)</f>
        <v>8834</v>
      </c>
      <c r="C635" s="63">
        <f>SUM(C636:C648)</f>
        <v>6461</v>
      </c>
      <c r="D635" s="127">
        <f>C635/B635</f>
        <v>0.7314</v>
      </c>
      <c r="E635" s="63"/>
    </row>
    <row r="636" spans="1:5" ht="14.25">
      <c r="A636" s="116" t="s">
        <v>501</v>
      </c>
      <c r="B636" s="116">
        <v>6554</v>
      </c>
      <c r="C636" s="116">
        <v>4912</v>
      </c>
      <c r="D636" s="128">
        <f>C636/B636</f>
        <v>0.7495</v>
      </c>
      <c r="E636" s="116"/>
    </row>
    <row r="637" spans="1:5" ht="14.25">
      <c r="A637" s="116" t="s">
        <v>502</v>
      </c>
      <c r="B637" s="116">
        <v>1888</v>
      </c>
      <c r="C637" s="116">
        <v>1549</v>
      </c>
      <c r="D637" s="128">
        <f>C637/B637</f>
        <v>0.8204</v>
      </c>
      <c r="E637" s="116"/>
    </row>
    <row r="638" spans="1:5" ht="14.25">
      <c r="A638" s="116" t="s">
        <v>503</v>
      </c>
      <c r="B638" s="116"/>
      <c r="C638" s="116"/>
      <c r="D638" s="128"/>
      <c r="E638" s="116"/>
    </row>
    <row r="639" spans="1:5" ht="14.25">
      <c r="A639" s="116" t="s">
        <v>504</v>
      </c>
      <c r="B639" s="116"/>
      <c r="C639" s="116"/>
      <c r="D639" s="128"/>
      <c r="E639" s="281"/>
    </row>
    <row r="640" spans="1:5" ht="14.25">
      <c r="A640" s="116" t="s">
        <v>505</v>
      </c>
      <c r="B640" s="116"/>
      <c r="C640" s="116"/>
      <c r="D640" s="128"/>
      <c r="E640" s="281"/>
    </row>
    <row r="641" spans="1:5" ht="14.25">
      <c r="A641" s="116" t="s">
        <v>506</v>
      </c>
      <c r="B641" s="116"/>
      <c r="C641" s="116"/>
      <c r="D641" s="128"/>
      <c r="E641" s="281"/>
    </row>
    <row r="642" spans="1:5" ht="14.25">
      <c r="A642" s="116" t="s">
        <v>507</v>
      </c>
      <c r="B642" s="116"/>
      <c r="C642" s="116"/>
      <c r="D642" s="128"/>
      <c r="E642" s="116"/>
    </row>
    <row r="643" spans="1:5" ht="14.25">
      <c r="A643" s="116" t="s">
        <v>508</v>
      </c>
      <c r="B643" s="116"/>
      <c r="C643" s="116"/>
      <c r="D643" s="128"/>
      <c r="E643" s="116"/>
    </row>
    <row r="644" spans="1:5" ht="14.25">
      <c r="A644" s="116" t="s">
        <v>509</v>
      </c>
      <c r="B644" s="116"/>
      <c r="C644" s="116"/>
      <c r="D644" s="128"/>
      <c r="E644" s="116"/>
    </row>
    <row r="645" spans="1:5" ht="14.25">
      <c r="A645" s="116" t="s">
        <v>510</v>
      </c>
      <c r="B645" s="116"/>
      <c r="C645" s="116"/>
      <c r="D645" s="128"/>
      <c r="E645" s="116"/>
    </row>
    <row r="646" spans="1:5" ht="14.25">
      <c r="A646" s="116" t="s">
        <v>511</v>
      </c>
      <c r="B646" s="116"/>
      <c r="C646" s="116"/>
      <c r="D646" s="128"/>
      <c r="E646" s="116"/>
    </row>
    <row r="647" spans="1:5" ht="14.25">
      <c r="A647" s="116" t="s">
        <v>512</v>
      </c>
      <c r="B647" s="116"/>
      <c r="C647" s="116"/>
      <c r="D647" s="128"/>
      <c r="E647" s="116"/>
    </row>
    <row r="648" spans="1:5" ht="14.25">
      <c r="A648" s="116" t="s">
        <v>513</v>
      </c>
      <c r="B648" s="116">
        <v>392</v>
      </c>
      <c r="C648" s="116"/>
      <c r="D648" s="128"/>
      <c r="E648" s="116"/>
    </row>
    <row r="649" spans="1:5" ht="14.25">
      <c r="A649" s="63" t="s">
        <v>514</v>
      </c>
      <c r="B649" s="63">
        <f>SUM(B650:B652)</f>
        <v>4820</v>
      </c>
      <c r="C649" s="63">
        <f>SUM(C650:C652)</f>
        <v>3724</v>
      </c>
      <c r="D649" s="127">
        <f>C649/B649</f>
        <v>0.7726</v>
      </c>
      <c r="E649" s="280"/>
    </row>
    <row r="650" spans="1:5" ht="14.25">
      <c r="A650" s="116" t="s">
        <v>515</v>
      </c>
      <c r="B650" s="116">
        <v>31</v>
      </c>
      <c r="C650" s="116">
        <v>34</v>
      </c>
      <c r="D650" s="128">
        <f>C650/B650</f>
        <v>1.0968</v>
      </c>
      <c r="E650" s="281"/>
    </row>
    <row r="651" spans="1:5" ht="14.25">
      <c r="A651" s="116" t="s">
        <v>516</v>
      </c>
      <c r="B651" s="116">
        <v>4421</v>
      </c>
      <c r="C651" s="116">
        <v>3690</v>
      </c>
      <c r="D651" s="128">
        <f>C651/B651</f>
        <v>0.8347</v>
      </c>
      <c r="E651" s="281"/>
    </row>
    <row r="652" spans="1:5" ht="14.25">
      <c r="A652" s="116" t="s">
        <v>517</v>
      </c>
      <c r="B652" s="116">
        <v>368</v>
      </c>
      <c r="C652" s="116"/>
      <c r="D652" s="128"/>
      <c r="E652" s="281"/>
    </row>
    <row r="653" spans="1:5" ht="14.25">
      <c r="A653" s="63" t="s">
        <v>518</v>
      </c>
      <c r="B653" s="63">
        <f>SUM(B654:B664)</f>
        <v>7057</v>
      </c>
      <c r="C653" s="63">
        <f>SUM(C654:C664)</f>
        <v>2256</v>
      </c>
      <c r="D653" s="127">
        <f>C653/B653</f>
        <v>0.3197</v>
      </c>
      <c r="E653" s="280"/>
    </row>
    <row r="654" spans="1:5" ht="14.25">
      <c r="A654" s="116" t="s">
        <v>519</v>
      </c>
      <c r="B654" s="116">
        <v>739</v>
      </c>
      <c r="C654" s="116">
        <v>490</v>
      </c>
      <c r="D654" s="128">
        <f>C654/B654</f>
        <v>0.6631</v>
      </c>
      <c r="E654" s="281"/>
    </row>
    <row r="655" spans="1:5" ht="14.25">
      <c r="A655" s="116" t="s">
        <v>520</v>
      </c>
      <c r="B655" s="116">
        <v>280</v>
      </c>
      <c r="C655" s="116">
        <v>263</v>
      </c>
      <c r="D655" s="128">
        <f>C655/B655</f>
        <v>0.9393</v>
      </c>
      <c r="E655" s="281"/>
    </row>
    <row r="656" spans="1:5" ht="14.25">
      <c r="A656" s="116" t="s">
        <v>521</v>
      </c>
      <c r="B656" s="116">
        <v>1286</v>
      </c>
      <c r="C656" s="116">
        <v>1114</v>
      </c>
      <c r="D656" s="128">
        <f>C656/B656</f>
        <v>0.8663</v>
      </c>
      <c r="E656" s="281"/>
    </row>
    <row r="657" spans="1:5" ht="14.25">
      <c r="A657" s="116" t="s">
        <v>522</v>
      </c>
      <c r="B657" s="116"/>
      <c r="C657" s="116"/>
      <c r="D657" s="128"/>
      <c r="E657" s="281"/>
    </row>
    <row r="658" spans="1:5" ht="14.25">
      <c r="A658" s="116" t="s">
        <v>523</v>
      </c>
      <c r="B658" s="116"/>
      <c r="C658" s="116"/>
      <c r="D658" s="128"/>
      <c r="E658" s="116"/>
    </row>
    <row r="659" spans="1:5" ht="14.25">
      <c r="A659" s="116" t="s">
        <v>524</v>
      </c>
      <c r="B659" s="116"/>
      <c r="C659" s="116"/>
      <c r="D659" s="128"/>
      <c r="E659" s="116"/>
    </row>
    <row r="660" spans="1:5" ht="14.25">
      <c r="A660" s="116" t="s">
        <v>525</v>
      </c>
      <c r="B660" s="116"/>
      <c r="C660" s="116"/>
      <c r="D660" s="128"/>
      <c r="E660" s="116"/>
    </row>
    <row r="661" spans="1:5" ht="14.25">
      <c r="A661" s="116" t="s">
        <v>526</v>
      </c>
      <c r="B661" s="116">
        <v>3326</v>
      </c>
      <c r="C661" s="116">
        <v>182</v>
      </c>
      <c r="D661" s="128">
        <f>C661/B661</f>
        <v>0.0547</v>
      </c>
      <c r="E661" s="116"/>
    </row>
    <row r="662" spans="1:5" ht="14.25">
      <c r="A662" s="116" t="s">
        <v>527</v>
      </c>
      <c r="B662" s="116">
        <v>736</v>
      </c>
      <c r="C662" s="116">
        <v>112</v>
      </c>
      <c r="D662" s="128">
        <f>C662/B662</f>
        <v>0.1522</v>
      </c>
      <c r="E662" s="116"/>
    </row>
    <row r="663" spans="1:5" ht="14.25">
      <c r="A663" s="116" t="s">
        <v>528</v>
      </c>
      <c r="B663" s="116">
        <v>122</v>
      </c>
      <c r="C663" s="116"/>
      <c r="D663" s="128"/>
      <c r="E663" s="116"/>
    </row>
    <row r="664" spans="1:5" ht="14.25">
      <c r="A664" s="116" t="s">
        <v>529</v>
      </c>
      <c r="B664" s="116">
        <v>568</v>
      </c>
      <c r="C664" s="116">
        <v>95</v>
      </c>
      <c r="D664" s="128">
        <f>C664/B664</f>
        <v>0.1673</v>
      </c>
      <c r="E664" s="116"/>
    </row>
    <row r="665" spans="1:5" ht="14.25">
      <c r="A665" s="63" t="s">
        <v>530</v>
      </c>
      <c r="B665" s="63">
        <f>SUM(B666:B667)</f>
        <v>16</v>
      </c>
      <c r="C665" s="63"/>
      <c r="D665" s="127"/>
      <c r="E665" s="63"/>
    </row>
    <row r="666" spans="1:5" ht="14.25">
      <c r="A666" s="116" t="s">
        <v>531</v>
      </c>
      <c r="B666" s="116">
        <v>16</v>
      </c>
      <c r="C666" s="116"/>
      <c r="D666" s="128"/>
      <c r="E666" s="116"/>
    </row>
    <row r="667" spans="1:5" ht="14.25">
      <c r="A667" s="116" t="s">
        <v>532</v>
      </c>
      <c r="B667" s="116"/>
      <c r="C667" s="116"/>
      <c r="D667" s="128"/>
      <c r="E667" s="116"/>
    </row>
    <row r="668" spans="1:5" ht="14.25">
      <c r="A668" s="63" t="s">
        <v>533</v>
      </c>
      <c r="B668" s="63">
        <f>SUM(B669:B671)</f>
        <v>29</v>
      </c>
      <c r="C668" s="63">
        <f>SUM(C669:C671)</f>
        <v>27</v>
      </c>
      <c r="D668" s="127">
        <f>C668/B668</f>
        <v>0.931</v>
      </c>
      <c r="E668" s="63"/>
    </row>
    <row r="669" spans="1:5" ht="14.25">
      <c r="A669" s="116" t="s">
        <v>534</v>
      </c>
      <c r="B669" s="116">
        <v>9</v>
      </c>
      <c r="C669" s="116">
        <v>13</v>
      </c>
      <c r="D669" s="128">
        <f>C669/B669</f>
        <v>1.4444</v>
      </c>
      <c r="E669" s="116"/>
    </row>
    <row r="670" spans="1:5" ht="14.25">
      <c r="A670" s="116" t="s">
        <v>535</v>
      </c>
      <c r="B670" s="116">
        <v>20</v>
      </c>
      <c r="C670" s="116">
        <v>14</v>
      </c>
      <c r="D670" s="128">
        <f>C670/B670</f>
        <v>0.7</v>
      </c>
      <c r="E670" s="116"/>
    </row>
    <row r="671" spans="1:5" ht="14.25">
      <c r="A671" s="116" t="s">
        <v>536</v>
      </c>
      <c r="B671" s="116"/>
      <c r="C671" s="116"/>
      <c r="D671" s="128"/>
      <c r="E671" s="116"/>
    </row>
    <row r="672" spans="1:5" ht="13.5" customHeight="1">
      <c r="A672" s="63" t="s">
        <v>537</v>
      </c>
      <c r="B672" s="63">
        <f>SUM(B673:B676)</f>
        <v>6119</v>
      </c>
      <c r="C672" s="63">
        <f>SUM(C673:C676)</f>
        <v>9874</v>
      </c>
      <c r="D672" s="127">
        <f>C672/B672</f>
        <v>1.6137</v>
      </c>
      <c r="E672" s="63"/>
    </row>
    <row r="673" spans="1:5" ht="14.25">
      <c r="A673" s="116" t="s">
        <v>538</v>
      </c>
      <c r="B673" s="116">
        <v>1023</v>
      </c>
      <c r="C673" s="116">
        <v>1032</v>
      </c>
      <c r="D673" s="128">
        <f>C673/B673</f>
        <v>1.0088</v>
      </c>
      <c r="E673" s="116"/>
    </row>
    <row r="674" spans="1:5" ht="14.25">
      <c r="A674" s="116" t="s">
        <v>539</v>
      </c>
      <c r="B674" s="116">
        <v>5096</v>
      </c>
      <c r="C674" s="116">
        <v>4020</v>
      </c>
      <c r="D674" s="128">
        <f>C674/B674</f>
        <v>0.7889</v>
      </c>
      <c r="E674" s="116"/>
    </row>
    <row r="675" spans="1:5" ht="14.25">
      <c r="A675" s="116" t="s">
        <v>540</v>
      </c>
      <c r="B675" s="116"/>
      <c r="C675" s="116">
        <v>4022</v>
      </c>
      <c r="D675" s="128"/>
      <c r="E675" s="116"/>
    </row>
    <row r="676" spans="1:5" ht="14.25">
      <c r="A676" s="116" t="s">
        <v>541</v>
      </c>
      <c r="B676" s="116"/>
      <c r="C676" s="116">
        <v>800</v>
      </c>
      <c r="D676" s="128"/>
      <c r="E676" s="116"/>
    </row>
    <row r="677" spans="1:5" ht="14.25">
      <c r="A677" s="63" t="s">
        <v>542</v>
      </c>
      <c r="B677" s="63">
        <f>SUM(B678:B680)</f>
        <v>500</v>
      </c>
      <c r="C677" s="63">
        <f>SUM(C678:C680)</f>
        <v>423</v>
      </c>
      <c r="D677" s="127">
        <f>C677/B677</f>
        <v>0.846</v>
      </c>
      <c r="E677" s="63"/>
    </row>
    <row r="678" spans="1:5" ht="14.25">
      <c r="A678" s="116" t="s">
        <v>543</v>
      </c>
      <c r="B678" s="116"/>
      <c r="C678" s="116"/>
      <c r="D678" s="128"/>
      <c r="E678" s="116"/>
    </row>
    <row r="679" spans="1:5" ht="14.25">
      <c r="A679" s="116" t="s">
        <v>544</v>
      </c>
      <c r="B679" s="116">
        <v>500</v>
      </c>
      <c r="C679" s="116">
        <v>423</v>
      </c>
      <c r="D679" s="128">
        <f>C679/B679</f>
        <v>0.846</v>
      </c>
      <c r="E679" s="116"/>
    </row>
    <row r="680" spans="1:5" ht="14.25">
      <c r="A680" s="116" t="s">
        <v>545</v>
      </c>
      <c r="B680" s="116"/>
      <c r="C680" s="116"/>
      <c r="D680" s="128"/>
      <c r="E680" s="116"/>
    </row>
    <row r="681" spans="1:5" ht="14.25">
      <c r="A681" s="63" t="s">
        <v>546</v>
      </c>
      <c r="B681" s="63">
        <f>SUM(B682:B684)</f>
        <v>5060</v>
      </c>
      <c r="C681" s="63">
        <f>SUM(C682:C684)</f>
        <v>550</v>
      </c>
      <c r="D681" s="127">
        <f>C681/B681</f>
        <v>0.1087</v>
      </c>
      <c r="E681" s="63"/>
    </row>
    <row r="682" spans="1:5" ht="14.25">
      <c r="A682" s="116" t="s">
        <v>547</v>
      </c>
      <c r="B682" s="116">
        <v>5012</v>
      </c>
      <c r="C682" s="116">
        <v>550</v>
      </c>
      <c r="D682" s="128">
        <f>C682/B682</f>
        <v>0.1097</v>
      </c>
      <c r="E682" s="116"/>
    </row>
    <row r="683" spans="1:5" ht="14.25">
      <c r="A683" s="116" t="s">
        <v>548</v>
      </c>
      <c r="B683" s="116">
        <v>48</v>
      </c>
      <c r="C683" s="116"/>
      <c r="D683" s="128"/>
      <c r="E683" s="116"/>
    </row>
    <row r="684" spans="1:5" ht="14.25">
      <c r="A684" s="116" t="s">
        <v>549</v>
      </c>
      <c r="B684" s="116"/>
      <c r="C684" s="116"/>
      <c r="D684" s="128"/>
      <c r="E684" s="116"/>
    </row>
    <row r="685" spans="1:5" ht="14.25">
      <c r="A685" s="63" t="s">
        <v>550</v>
      </c>
      <c r="B685" s="63">
        <f>SUM(B686:B687)</f>
        <v>37</v>
      </c>
      <c r="C685" s="63"/>
      <c r="D685" s="127"/>
      <c r="E685" s="63"/>
    </row>
    <row r="686" spans="1:5" ht="14.25">
      <c r="A686" s="116" t="s">
        <v>551</v>
      </c>
      <c r="B686" s="116">
        <v>37</v>
      </c>
      <c r="C686" s="116"/>
      <c r="D686" s="128"/>
      <c r="E686" s="116"/>
    </row>
    <row r="687" spans="1:5" ht="14.25">
      <c r="A687" s="116" t="s">
        <v>552</v>
      </c>
      <c r="B687" s="116"/>
      <c r="C687" s="116"/>
      <c r="D687" s="128"/>
      <c r="E687" s="116"/>
    </row>
    <row r="688" spans="1:5" ht="14.25">
      <c r="A688" s="63" t="s">
        <v>553</v>
      </c>
      <c r="B688" s="63">
        <f>SUM(B689:B696)</f>
        <v>531</v>
      </c>
      <c r="C688" s="63">
        <f>SUM(C689:C696)</f>
        <v>424</v>
      </c>
      <c r="D688" s="127">
        <f>C688/B688</f>
        <v>0.7985</v>
      </c>
      <c r="E688" s="63"/>
    </row>
    <row r="689" spans="1:5" ht="14.25">
      <c r="A689" s="116" t="s">
        <v>57</v>
      </c>
      <c r="B689" s="116">
        <v>275</v>
      </c>
      <c r="C689" s="116">
        <v>279</v>
      </c>
      <c r="D689" s="128">
        <f>C689/B689</f>
        <v>1.0145</v>
      </c>
      <c r="E689" s="116"/>
    </row>
    <row r="690" spans="1:5" ht="14.25">
      <c r="A690" s="116" t="s">
        <v>58</v>
      </c>
      <c r="B690" s="116">
        <v>90</v>
      </c>
      <c r="C690" s="116"/>
      <c r="D690" s="128"/>
      <c r="E690" s="116"/>
    </row>
    <row r="691" spans="1:5" ht="14.25">
      <c r="A691" s="116" t="s">
        <v>59</v>
      </c>
      <c r="B691" s="116"/>
      <c r="C691" s="116"/>
      <c r="D691" s="128"/>
      <c r="E691" s="116"/>
    </row>
    <row r="692" spans="1:5" ht="14.25">
      <c r="A692" s="116" t="s">
        <v>98</v>
      </c>
      <c r="B692" s="116">
        <v>8</v>
      </c>
      <c r="C692" s="116">
        <v>5</v>
      </c>
      <c r="D692" s="128">
        <f>C692/B692</f>
        <v>0.625</v>
      </c>
      <c r="E692" s="116"/>
    </row>
    <row r="693" spans="1:5" ht="14.25">
      <c r="A693" s="116" t="s">
        <v>554</v>
      </c>
      <c r="B693" s="116"/>
      <c r="C693" s="116">
        <v>75</v>
      </c>
      <c r="D693" s="128"/>
      <c r="E693" s="116"/>
    </row>
    <row r="694" spans="1:5" ht="14.25">
      <c r="A694" s="116" t="s">
        <v>555</v>
      </c>
      <c r="B694" s="116">
        <v>115</v>
      </c>
      <c r="C694" s="116">
        <v>20</v>
      </c>
      <c r="D694" s="128">
        <f>C694/B694</f>
        <v>0.1739</v>
      </c>
      <c r="E694" s="116"/>
    </row>
    <row r="695" spans="1:5" ht="14.25">
      <c r="A695" s="116" t="s">
        <v>66</v>
      </c>
      <c r="B695" s="116">
        <v>43</v>
      </c>
      <c r="C695" s="116">
        <v>45</v>
      </c>
      <c r="D695" s="128">
        <f>C695/B695</f>
        <v>1.0465</v>
      </c>
      <c r="E695" s="116"/>
    </row>
    <row r="696" spans="1:5" ht="14.25">
      <c r="A696" s="116" t="s">
        <v>556</v>
      </c>
      <c r="B696" s="116"/>
      <c r="C696" s="116"/>
      <c r="D696" s="128"/>
      <c r="E696" s="116"/>
    </row>
    <row r="697" spans="1:5" ht="14.25">
      <c r="A697" s="63" t="s">
        <v>557</v>
      </c>
      <c r="B697" s="63">
        <v>5</v>
      </c>
      <c r="C697" s="63">
        <v>8</v>
      </c>
      <c r="D697" s="127">
        <f>C697/B697</f>
        <v>1.6</v>
      </c>
      <c r="E697" s="63"/>
    </row>
    <row r="698" spans="1:5" ht="14.25">
      <c r="A698" s="217" t="s">
        <v>558</v>
      </c>
      <c r="B698" s="63">
        <v>275</v>
      </c>
      <c r="C698" s="63"/>
      <c r="D698" s="127"/>
      <c r="E698" s="63"/>
    </row>
    <row r="699" spans="1:5" ht="14.25">
      <c r="A699" s="282" t="s">
        <v>559</v>
      </c>
      <c r="B699" s="75">
        <f>SUM(B700,B710,B714,B723,B728,B735,B741,B744,B747,B748,B749,B755,B756,B757,B772)</f>
        <v>23658</v>
      </c>
      <c r="C699" s="75">
        <f>SUM(C700,C710,C714,C723,C728,C735,C741,C744,C747,C748,C749,C755,C756,C757,C772)</f>
        <v>3277</v>
      </c>
      <c r="D699" s="267">
        <f>C699/B699</f>
        <v>0.1385</v>
      </c>
      <c r="E699" s="75"/>
    </row>
    <row r="700" spans="1:5" ht="14.25">
      <c r="A700" s="217" t="s">
        <v>560</v>
      </c>
      <c r="B700" s="63">
        <f>SUM(B701:B709)</f>
        <v>8</v>
      </c>
      <c r="C700" s="63"/>
      <c r="D700" s="127"/>
      <c r="E700" s="63"/>
    </row>
    <row r="701" spans="1:5" ht="14.25">
      <c r="A701" s="216" t="s">
        <v>57</v>
      </c>
      <c r="B701" s="116">
        <v>8</v>
      </c>
      <c r="C701" s="116"/>
      <c r="D701" s="128"/>
      <c r="E701" s="116"/>
    </row>
    <row r="702" spans="1:5" ht="14.25">
      <c r="A702" s="216" t="s">
        <v>58</v>
      </c>
      <c r="B702" s="116"/>
      <c r="C702" s="116"/>
      <c r="D702" s="128"/>
      <c r="E702" s="116"/>
    </row>
    <row r="703" spans="1:5" ht="14.25">
      <c r="A703" s="216" t="s">
        <v>59</v>
      </c>
      <c r="B703" s="116"/>
      <c r="C703" s="116"/>
      <c r="D703" s="128"/>
      <c r="E703" s="116"/>
    </row>
    <row r="704" spans="1:5" ht="14.25">
      <c r="A704" s="216" t="s">
        <v>561</v>
      </c>
      <c r="B704" s="116"/>
      <c r="C704" s="116"/>
      <c r="D704" s="128"/>
      <c r="E704" s="116"/>
    </row>
    <row r="705" spans="1:5" ht="14.25">
      <c r="A705" s="216" t="s">
        <v>562</v>
      </c>
      <c r="B705" s="116"/>
      <c r="C705" s="116"/>
      <c r="D705" s="128"/>
      <c r="E705" s="116"/>
    </row>
    <row r="706" spans="1:5" ht="14.25">
      <c r="A706" s="216" t="s">
        <v>563</v>
      </c>
      <c r="B706" s="116"/>
      <c r="C706" s="116"/>
      <c r="D706" s="128"/>
      <c r="E706" s="116"/>
    </row>
    <row r="707" spans="1:5" ht="14.25">
      <c r="A707" s="216" t="s">
        <v>564</v>
      </c>
      <c r="B707" s="116"/>
      <c r="C707" s="116"/>
      <c r="D707" s="128"/>
      <c r="E707" s="116"/>
    </row>
    <row r="708" spans="1:5" ht="14.25">
      <c r="A708" s="216" t="s">
        <v>565</v>
      </c>
      <c r="B708" s="116"/>
      <c r="C708" s="116"/>
      <c r="D708" s="128"/>
      <c r="E708" s="116"/>
    </row>
    <row r="709" spans="1:5" ht="14.25">
      <c r="A709" s="216" t="s">
        <v>566</v>
      </c>
      <c r="B709" s="116"/>
      <c r="C709" s="116"/>
      <c r="D709" s="128"/>
      <c r="E709" s="116"/>
    </row>
    <row r="710" spans="1:5" ht="14.25">
      <c r="A710" s="217" t="s">
        <v>567</v>
      </c>
      <c r="B710" s="63"/>
      <c r="C710" s="63">
        <f>SUM(C711:C713)</f>
        <v>50</v>
      </c>
      <c r="D710" s="127"/>
      <c r="E710" s="280"/>
    </row>
    <row r="711" spans="1:5" ht="14.25">
      <c r="A711" s="216" t="s">
        <v>568</v>
      </c>
      <c r="B711" s="116"/>
      <c r="C711" s="116">
        <v>50</v>
      </c>
      <c r="D711" s="128"/>
      <c r="E711" s="281"/>
    </row>
    <row r="712" spans="1:5" ht="14.25">
      <c r="A712" s="216" t="s">
        <v>569</v>
      </c>
      <c r="B712" s="116"/>
      <c r="C712" s="116"/>
      <c r="D712" s="128"/>
      <c r="E712" s="281"/>
    </row>
    <row r="713" spans="1:5" ht="14.25">
      <c r="A713" s="216" t="s">
        <v>570</v>
      </c>
      <c r="B713" s="116"/>
      <c r="C713" s="116"/>
      <c r="D713" s="128"/>
      <c r="E713" s="281"/>
    </row>
    <row r="714" spans="1:5" ht="14.25">
      <c r="A714" s="217" t="s">
        <v>571</v>
      </c>
      <c r="B714" s="63">
        <f>SUM(B715:B722)</f>
        <v>6099</v>
      </c>
      <c r="C714" s="63">
        <f>SUM(C715:C722)</f>
        <v>1072</v>
      </c>
      <c r="D714" s="127">
        <f>C714/B714</f>
        <v>0.1758</v>
      </c>
      <c r="E714" s="280"/>
    </row>
    <row r="715" spans="1:5" ht="14.25">
      <c r="A715" s="216" t="s">
        <v>572</v>
      </c>
      <c r="B715" s="116"/>
      <c r="C715" s="116"/>
      <c r="D715" s="128"/>
      <c r="E715" s="281"/>
    </row>
    <row r="716" spans="1:5" ht="14.25">
      <c r="A716" s="216" t="s">
        <v>573</v>
      </c>
      <c r="B716" s="116">
        <v>6099</v>
      </c>
      <c r="C716" s="116">
        <v>1072</v>
      </c>
      <c r="D716" s="128">
        <f>C716/B716</f>
        <v>0.1758</v>
      </c>
      <c r="E716" s="281"/>
    </row>
    <row r="717" spans="1:5" ht="14.25">
      <c r="A717" s="216" t="s">
        <v>574</v>
      </c>
      <c r="B717" s="116"/>
      <c r="C717" s="116"/>
      <c r="D717" s="128"/>
      <c r="E717" s="281"/>
    </row>
    <row r="718" spans="1:5" ht="14.25">
      <c r="A718" s="216" t="s">
        <v>575</v>
      </c>
      <c r="B718" s="116"/>
      <c r="C718" s="116"/>
      <c r="D718" s="128"/>
      <c r="E718" s="281"/>
    </row>
    <row r="719" spans="1:5" ht="14.25">
      <c r="A719" s="216" t="s">
        <v>576</v>
      </c>
      <c r="B719" s="116"/>
      <c r="C719" s="116"/>
      <c r="D719" s="128"/>
      <c r="E719" s="281"/>
    </row>
    <row r="720" spans="1:5" ht="14.25">
      <c r="A720" s="216" t="s">
        <v>577</v>
      </c>
      <c r="B720" s="116"/>
      <c r="C720" s="116"/>
      <c r="D720" s="128"/>
      <c r="E720" s="281"/>
    </row>
    <row r="721" spans="1:5" ht="14.25">
      <c r="A721" s="216" t="s">
        <v>578</v>
      </c>
      <c r="B721" s="116"/>
      <c r="C721" s="116"/>
      <c r="D721" s="128"/>
      <c r="E721" s="281"/>
    </row>
    <row r="722" spans="1:5" ht="14.25">
      <c r="A722" s="216" t="s">
        <v>579</v>
      </c>
      <c r="B722" s="116"/>
      <c r="C722" s="116"/>
      <c r="D722" s="128"/>
      <c r="E722" s="281"/>
    </row>
    <row r="723" spans="1:5" ht="14.25">
      <c r="A723" s="217" t="s">
        <v>580</v>
      </c>
      <c r="B723" s="63">
        <f>SUM(B724:B727)</f>
        <v>10642</v>
      </c>
      <c r="C723" s="63">
        <f>SUM(C724:C727)</f>
        <v>2155</v>
      </c>
      <c r="D723" s="127">
        <f>C723/B723</f>
        <v>0.2025</v>
      </c>
      <c r="E723" s="280"/>
    </row>
    <row r="724" spans="1:5" ht="14.25">
      <c r="A724" s="216" t="s">
        <v>581</v>
      </c>
      <c r="B724" s="116">
        <v>4830</v>
      </c>
      <c r="C724" s="116"/>
      <c r="D724" s="128"/>
      <c r="E724" s="281"/>
    </row>
    <row r="725" spans="1:5" ht="14.25">
      <c r="A725" s="216" t="s">
        <v>582</v>
      </c>
      <c r="B725" s="116">
        <v>5812</v>
      </c>
      <c r="C725" s="116">
        <v>2155</v>
      </c>
      <c r="D725" s="128">
        <f>C725/B725</f>
        <v>0.3708</v>
      </c>
      <c r="E725" s="281"/>
    </row>
    <row r="726" spans="1:5" ht="14.25">
      <c r="A726" s="216" t="s">
        <v>583</v>
      </c>
      <c r="B726" s="116"/>
      <c r="C726" s="116"/>
      <c r="D726" s="128"/>
      <c r="E726" s="281"/>
    </row>
    <row r="727" spans="1:5" ht="14.25">
      <c r="A727" s="216" t="s">
        <v>584</v>
      </c>
      <c r="B727" s="116"/>
      <c r="C727" s="116"/>
      <c r="D727" s="128"/>
      <c r="E727" s="281"/>
    </row>
    <row r="728" spans="1:5" ht="14.25">
      <c r="A728" s="217" t="s">
        <v>585</v>
      </c>
      <c r="B728" s="63">
        <f>SUM(B729:B734)</f>
        <v>269</v>
      </c>
      <c r="C728" s="63"/>
      <c r="D728" s="127"/>
      <c r="E728" s="63"/>
    </row>
    <row r="729" spans="1:5" ht="14.25">
      <c r="A729" s="216" t="s">
        <v>586</v>
      </c>
      <c r="B729" s="116"/>
      <c r="C729" s="116"/>
      <c r="D729" s="128"/>
      <c r="E729" s="116"/>
    </row>
    <row r="730" spans="1:5" ht="14.25">
      <c r="A730" s="216" t="s">
        <v>587</v>
      </c>
      <c r="B730" s="116">
        <v>90</v>
      </c>
      <c r="C730" s="116"/>
      <c r="D730" s="128"/>
      <c r="E730" s="116"/>
    </row>
    <row r="731" spans="1:5" ht="14.25">
      <c r="A731" s="216" t="s">
        <v>588</v>
      </c>
      <c r="B731" s="116"/>
      <c r="C731" s="116"/>
      <c r="D731" s="128"/>
      <c r="E731" s="116"/>
    </row>
    <row r="732" spans="1:5" ht="14.25">
      <c r="A732" s="216" t="s">
        <v>589</v>
      </c>
      <c r="B732" s="116"/>
      <c r="C732" s="116"/>
      <c r="D732" s="128"/>
      <c r="E732" s="116"/>
    </row>
    <row r="733" spans="1:5" ht="14.25">
      <c r="A733" s="216" t="s">
        <v>590</v>
      </c>
      <c r="B733" s="116"/>
      <c r="C733" s="116"/>
      <c r="D733" s="128"/>
      <c r="E733" s="116"/>
    </row>
    <row r="734" spans="1:5" ht="14.25">
      <c r="A734" s="216" t="s">
        <v>591</v>
      </c>
      <c r="B734" s="116">
        <v>179</v>
      </c>
      <c r="C734" s="116"/>
      <c r="D734" s="128"/>
      <c r="E734" s="116"/>
    </row>
    <row r="735" spans="1:5" ht="14.25">
      <c r="A735" s="217" t="s">
        <v>592</v>
      </c>
      <c r="B735" s="63">
        <f>SUM(B736:B740)</f>
        <v>1316</v>
      </c>
      <c r="C735" s="63"/>
      <c r="D735" s="127"/>
      <c r="E735" s="63"/>
    </row>
    <row r="736" spans="1:5" ht="14.25">
      <c r="A736" s="216" t="s">
        <v>593</v>
      </c>
      <c r="B736" s="116">
        <v>1289</v>
      </c>
      <c r="C736" s="116"/>
      <c r="D736" s="128"/>
      <c r="E736" s="116"/>
    </row>
    <row r="737" spans="1:5" ht="14.25">
      <c r="A737" s="216" t="s">
        <v>594</v>
      </c>
      <c r="B737" s="116"/>
      <c r="C737" s="116"/>
      <c r="D737" s="128"/>
      <c r="E737" s="116"/>
    </row>
    <row r="738" spans="1:5" ht="14.25">
      <c r="A738" s="216" t="s">
        <v>595</v>
      </c>
      <c r="B738" s="116"/>
      <c r="C738" s="116"/>
      <c r="D738" s="128"/>
      <c r="E738" s="116"/>
    </row>
    <row r="739" spans="1:5" ht="14.25">
      <c r="A739" s="216" t="s">
        <v>596</v>
      </c>
      <c r="B739" s="116"/>
      <c r="C739" s="116"/>
      <c r="D739" s="128"/>
      <c r="E739" s="116"/>
    </row>
    <row r="740" spans="1:5" ht="14.25">
      <c r="A740" s="216" t="s">
        <v>597</v>
      </c>
      <c r="B740" s="116">
        <v>27</v>
      </c>
      <c r="C740" s="116"/>
      <c r="D740" s="128"/>
      <c r="E740" s="116"/>
    </row>
    <row r="741" spans="1:5" ht="14.25">
      <c r="A741" s="217" t="s">
        <v>598</v>
      </c>
      <c r="B741" s="63"/>
      <c r="C741" s="63"/>
      <c r="D741" s="127"/>
      <c r="E741" s="63"/>
    </row>
    <row r="742" spans="1:5" ht="14.25">
      <c r="A742" s="216" t="s">
        <v>599</v>
      </c>
      <c r="B742" s="116"/>
      <c r="C742" s="116"/>
      <c r="D742" s="128"/>
      <c r="E742" s="116"/>
    </row>
    <row r="743" spans="1:5" ht="14.25">
      <c r="A743" s="216" t="s">
        <v>600</v>
      </c>
      <c r="B743" s="116"/>
      <c r="C743" s="116"/>
      <c r="D743" s="128"/>
      <c r="E743" s="116"/>
    </row>
    <row r="744" spans="1:5" ht="14.25">
      <c r="A744" s="217" t="s">
        <v>601</v>
      </c>
      <c r="B744" s="63"/>
      <c r="C744" s="63"/>
      <c r="D744" s="127"/>
      <c r="E744" s="63"/>
    </row>
    <row r="745" spans="1:5" ht="14.25">
      <c r="A745" s="216" t="s">
        <v>602</v>
      </c>
      <c r="B745" s="116"/>
      <c r="C745" s="116"/>
      <c r="D745" s="128"/>
      <c r="E745" s="116"/>
    </row>
    <row r="746" spans="1:5" ht="14.25">
      <c r="A746" s="216" t="s">
        <v>603</v>
      </c>
      <c r="B746" s="116"/>
      <c r="C746" s="116"/>
      <c r="D746" s="128"/>
      <c r="E746" s="116"/>
    </row>
    <row r="747" spans="1:5" ht="14.25">
      <c r="A747" s="217" t="s">
        <v>604</v>
      </c>
      <c r="B747" s="63"/>
      <c r="C747" s="63"/>
      <c r="D747" s="127"/>
      <c r="E747" s="63"/>
    </row>
    <row r="748" spans="1:5" ht="14.25">
      <c r="A748" s="217" t="s">
        <v>605</v>
      </c>
      <c r="B748" s="63"/>
      <c r="C748" s="63"/>
      <c r="D748" s="127"/>
      <c r="E748" s="63"/>
    </row>
    <row r="749" spans="1:5" ht="14.25">
      <c r="A749" s="217" t="s">
        <v>606</v>
      </c>
      <c r="B749" s="63">
        <f>SUM(B750:B754)</f>
        <v>2</v>
      </c>
      <c r="C749" s="63"/>
      <c r="D749" s="127"/>
      <c r="E749" s="63"/>
    </row>
    <row r="750" spans="1:5" ht="14.25">
      <c r="A750" s="216" t="s">
        <v>607</v>
      </c>
      <c r="B750" s="116"/>
      <c r="C750" s="116"/>
      <c r="D750" s="128"/>
      <c r="E750" s="116"/>
    </row>
    <row r="751" spans="1:5" ht="14.25">
      <c r="A751" s="216" t="s">
        <v>608</v>
      </c>
      <c r="B751" s="116"/>
      <c r="C751" s="116"/>
      <c r="D751" s="128"/>
      <c r="E751" s="116"/>
    </row>
    <row r="752" spans="1:5" ht="14.25">
      <c r="A752" s="216" t="s">
        <v>609</v>
      </c>
      <c r="B752" s="116">
        <v>2</v>
      </c>
      <c r="C752" s="116"/>
      <c r="D752" s="128"/>
      <c r="E752" s="116"/>
    </row>
    <row r="753" spans="1:5" ht="14.25">
      <c r="A753" s="216" t="s">
        <v>610</v>
      </c>
      <c r="B753" s="116"/>
      <c r="C753" s="116"/>
      <c r="D753" s="128"/>
      <c r="E753" s="116"/>
    </row>
    <row r="754" spans="1:5" ht="14.25">
      <c r="A754" s="216" t="s">
        <v>611</v>
      </c>
      <c r="B754" s="116"/>
      <c r="C754" s="116"/>
      <c r="D754" s="128"/>
      <c r="E754" s="116"/>
    </row>
    <row r="755" spans="1:5" ht="14.25">
      <c r="A755" s="217" t="s">
        <v>612</v>
      </c>
      <c r="B755" s="63"/>
      <c r="C755" s="63"/>
      <c r="D755" s="127"/>
      <c r="E755" s="63"/>
    </row>
    <row r="756" spans="1:5" ht="14.25">
      <c r="A756" s="217" t="s">
        <v>613</v>
      </c>
      <c r="B756" s="63"/>
      <c r="C756" s="63"/>
      <c r="D756" s="127"/>
      <c r="E756" s="63"/>
    </row>
    <row r="757" spans="1:5" ht="14.25">
      <c r="A757" s="217" t="s">
        <v>614</v>
      </c>
      <c r="B757" s="63"/>
      <c r="C757" s="63"/>
      <c r="D757" s="127"/>
      <c r="E757" s="63"/>
    </row>
    <row r="758" spans="1:5" ht="14.25">
      <c r="A758" s="216" t="s">
        <v>57</v>
      </c>
      <c r="B758" s="116"/>
      <c r="C758" s="116"/>
      <c r="D758" s="128"/>
      <c r="E758" s="116"/>
    </row>
    <row r="759" spans="1:5" ht="14.25">
      <c r="A759" s="216" t="s">
        <v>58</v>
      </c>
      <c r="B759" s="116"/>
      <c r="C759" s="116"/>
      <c r="D759" s="128"/>
      <c r="E759" s="116"/>
    </row>
    <row r="760" spans="1:5" ht="14.25">
      <c r="A760" s="216" t="s">
        <v>59</v>
      </c>
      <c r="B760" s="116"/>
      <c r="C760" s="116"/>
      <c r="D760" s="128"/>
      <c r="E760" s="116"/>
    </row>
    <row r="761" spans="1:5" ht="14.25">
      <c r="A761" s="216" t="s">
        <v>615</v>
      </c>
      <c r="B761" s="116"/>
      <c r="C761" s="116"/>
      <c r="D761" s="128"/>
      <c r="E761" s="116"/>
    </row>
    <row r="762" spans="1:5" ht="14.25">
      <c r="A762" s="216" t="s">
        <v>616</v>
      </c>
      <c r="B762" s="116"/>
      <c r="C762" s="116"/>
      <c r="D762" s="128"/>
      <c r="E762" s="116"/>
    </row>
    <row r="763" spans="1:5" ht="14.25">
      <c r="A763" s="216" t="s">
        <v>617</v>
      </c>
      <c r="B763" s="116"/>
      <c r="C763" s="116"/>
      <c r="D763" s="128"/>
      <c r="E763" s="116"/>
    </row>
    <row r="764" spans="1:5" ht="14.25">
      <c r="A764" s="216" t="s">
        <v>618</v>
      </c>
      <c r="B764" s="116"/>
      <c r="C764" s="116"/>
      <c r="D764" s="128"/>
      <c r="E764" s="116"/>
    </row>
    <row r="765" spans="1:5" ht="14.25">
      <c r="A765" s="216" t="s">
        <v>619</v>
      </c>
      <c r="B765" s="116"/>
      <c r="C765" s="116"/>
      <c r="D765" s="128"/>
      <c r="E765" s="116"/>
    </row>
    <row r="766" spans="1:5" ht="14.25">
      <c r="A766" s="216" t="s">
        <v>620</v>
      </c>
      <c r="B766" s="116"/>
      <c r="C766" s="116"/>
      <c r="D766" s="128"/>
      <c r="E766" s="116"/>
    </row>
    <row r="767" spans="1:5" ht="14.25">
      <c r="A767" s="216" t="s">
        <v>621</v>
      </c>
      <c r="B767" s="116"/>
      <c r="C767" s="116"/>
      <c r="D767" s="128"/>
      <c r="E767" s="116"/>
    </row>
    <row r="768" spans="1:5" ht="14.25">
      <c r="A768" s="216" t="s">
        <v>98</v>
      </c>
      <c r="B768" s="116"/>
      <c r="C768" s="116"/>
      <c r="D768" s="128"/>
      <c r="E768" s="116"/>
    </row>
    <row r="769" spans="1:5" ht="14.25">
      <c r="A769" s="216" t="s">
        <v>622</v>
      </c>
      <c r="B769" s="116"/>
      <c r="C769" s="116"/>
      <c r="D769" s="128"/>
      <c r="E769" s="116"/>
    </row>
    <row r="770" spans="1:5" ht="14.25">
      <c r="A770" s="216" t="s">
        <v>66</v>
      </c>
      <c r="B770" s="116"/>
      <c r="C770" s="116"/>
      <c r="D770" s="128"/>
      <c r="E770" s="116"/>
    </row>
    <row r="771" spans="1:5" ht="14.25">
      <c r="A771" s="216" t="s">
        <v>623</v>
      </c>
      <c r="B771" s="116"/>
      <c r="C771" s="116"/>
      <c r="D771" s="128"/>
      <c r="E771" s="116"/>
    </row>
    <row r="772" spans="1:5" ht="14.25">
      <c r="A772" s="217" t="s">
        <v>624</v>
      </c>
      <c r="B772" s="63">
        <v>5322</v>
      </c>
      <c r="C772" s="63"/>
      <c r="D772" s="127"/>
      <c r="E772" s="63"/>
    </row>
    <row r="773" spans="1:5" ht="14.25">
      <c r="A773" s="282" t="s">
        <v>625</v>
      </c>
      <c r="B773" s="75">
        <f>SUM(B774,B785,B786,B789,B790,B791)</f>
        <v>38878</v>
      </c>
      <c r="C773" s="75">
        <f>SUM(C774,C785,C786,C789,C790,C791)</f>
        <v>9694</v>
      </c>
      <c r="D773" s="267">
        <f>C773/B773</f>
        <v>0.2493</v>
      </c>
      <c r="E773" s="75"/>
    </row>
    <row r="774" spans="1:5" ht="14.25">
      <c r="A774" s="217" t="s">
        <v>626</v>
      </c>
      <c r="B774" s="63">
        <f>SUM(B775:B784)</f>
        <v>3788</v>
      </c>
      <c r="C774" s="63">
        <f>SUM(C775:C784)</f>
        <v>3457</v>
      </c>
      <c r="D774" s="127">
        <f>C774/B774</f>
        <v>0.9126</v>
      </c>
      <c r="E774" s="63"/>
    </row>
    <row r="775" spans="1:5" ht="14.25">
      <c r="A775" s="216" t="s">
        <v>57</v>
      </c>
      <c r="B775" s="116">
        <v>39</v>
      </c>
      <c r="C775" s="116">
        <v>38</v>
      </c>
      <c r="D775" s="128">
        <f>C775/B775</f>
        <v>0.9744</v>
      </c>
      <c r="E775" s="116"/>
    </row>
    <row r="776" spans="1:5" ht="14.25">
      <c r="A776" s="216" t="s">
        <v>58</v>
      </c>
      <c r="B776" s="116"/>
      <c r="C776" s="116"/>
      <c r="D776" s="128"/>
      <c r="E776" s="116"/>
    </row>
    <row r="777" spans="1:5" ht="14.25">
      <c r="A777" s="216" t="s">
        <v>59</v>
      </c>
      <c r="B777" s="116"/>
      <c r="C777" s="116"/>
      <c r="D777" s="128"/>
      <c r="E777" s="116"/>
    </row>
    <row r="778" spans="1:5" ht="14.25">
      <c r="A778" s="216" t="s">
        <v>627</v>
      </c>
      <c r="B778" s="116">
        <v>45</v>
      </c>
      <c r="C778" s="116">
        <v>45</v>
      </c>
      <c r="D778" s="128">
        <f>C778/B778</f>
        <v>1</v>
      </c>
      <c r="E778" s="116"/>
    </row>
    <row r="779" spans="1:5" ht="14.25">
      <c r="A779" s="216" t="s">
        <v>628</v>
      </c>
      <c r="B779" s="116"/>
      <c r="C779" s="116"/>
      <c r="D779" s="128"/>
      <c r="E779" s="116"/>
    </row>
    <row r="780" spans="1:5" ht="14.25">
      <c r="A780" s="216" t="s">
        <v>629</v>
      </c>
      <c r="B780" s="116"/>
      <c r="C780" s="116"/>
      <c r="D780" s="128"/>
      <c r="E780" s="116"/>
    </row>
    <row r="781" spans="1:5" ht="14.25">
      <c r="A781" s="216" t="s">
        <v>630</v>
      </c>
      <c r="B781" s="116">
        <v>5</v>
      </c>
      <c r="C781" s="116">
        <v>5</v>
      </c>
      <c r="D781" s="128">
        <f>C781/B781</f>
        <v>1</v>
      </c>
      <c r="E781" s="116"/>
    </row>
    <row r="782" spans="1:5" ht="14.25">
      <c r="A782" s="216" t="s">
        <v>631</v>
      </c>
      <c r="B782" s="116">
        <v>10</v>
      </c>
      <c r="C782" s="116">
        <v>10</v>
      </c>
      <c r="D782" s="128">
        <f>C782/B782</f>
        <v>1</v>
      </c>
      <c r="E782" s="116"/>
    </row>
    <row r="783" spans="1:5" ht="14.25">
      <c r="A783" s="216" t="s">
        <v>632</v>
      </c>
      <c r="B783" s="116"/>
      <c r="C783" s="116"/>
      <c r="D783" s="128"/>
      <c r="E783" s="116"/>
    </row>
    <row r="784" spans="1:5" ht="14.25">
      <c r="A784" s="216" t="s">
        <v>633</v>
      </c>
      <c r="B784" s="116">
        <v>3689</v>
      </c>
      <c r="C784" s="116">
        <v>3359</v>
      </c>
      <c r="D784" s="128">
        <f>C784/B784</f>
        <v>0.9105</v>
      </c>
      <c r="E784" s="116"/>
    </row>
    <row r="785" spans="1:5" ht="14.25">
      <c r="A785" s="217" t="s">
        <v>634</v>
      </c>
      <c r="B785" s="63"/>
      <c r="C785" s="63"/>
      <c r="D785" s="127"/>
      <c r="E785" s="63"/>
    </row>
    <row r="786" spans="1:5" ht="14.25">
      <c r="A786" s="217" t="s">
        <v>635</v>
      </c>
      <c r="B786" s="63">
        <f>SUM(B787:B788)</f>
        <v>19626</v>
      </c>
      <c r="C786" s="63">
        <f>SUM(C787:C788)</f>
        <v>3320</v>
      </c>
      <c r="D786" s="127">
        <f>C786/B786</f>
        <v>0.1692</v>
      </c>
      <c r="E786" s="63"/>
    </row>
    <row r="787" spans="1:5" ht="14.25">
      <c r="A787" s="216" t="s">
        <v>636</v>
      </c>
      <c r="B787" s="116">
        <v>2540</v>
      </c>
      <c r="C787" s="116"/>
      <c r="D787" s="128"/>
      <c r="E787" s="116"/>
    </row>
    <row r="788" spans="1:5" ht="14.25">
      <c r="A788" s="216" t="s">
        <v>637</v>
      </c>
      <c r="B788" s="116">
        <v>17086</v>
      </c>
      <c r="C788" s="116">
        <v>3320</v>
      </c>
      <c r="D788" s="128">
        <f>C788/B788</f>
        <v>0.1943</v>
      </c>
      <c r="E788" s="116"/>
    </row>
    <row r="789" spans="1:5" ht="14.25">
      <c r="A789" s="217" t="s">
        <v>638</v>
      </c>
      <c r="B789" s="63">
        <v>14974</v>
      </c>
      <c r="C789" s="63">
        <v>2877</v>
      </c>
      <c r="D789" s="127">
        <f>C789/B789</f>
        <v>0.1921</v>
      </c>
      <c r="E789" s="63"/>
    </row>
    <row r="790" spans="1:5" ht="14.25">
      <c r="A790" s="217" t="s">
        <v>639</v>
      </c>
      <c r="B790" s="63">
        <v>40</v>
      </c>
      <c r="C790" s="63">
        <v>40</v>
      </c>
      <c r="D790" s="127">
        <f>C790/B790</f>
        <v>1</v>
      </c>
      <c r="E790" s="63"/>
    </row>
    <row r="791" spans="1:5" ht="14.25">
      <c r="A791" s="217" t="s">
        <v>640</v>
      </c>
      <c r="B791" s="63">
        <v>450</v>
      </c>
      <c r="C791" s="63"/>
      <c r="D791" s="127"/>
      <c r="E791" s="63"/>
    </row>
    <row r="792" spans="1:5" ht="14.25">
      <c r="A792" s="282" t="s">
        <v>641</v>
      </c>
      <c r="B792" s="75">
        <f>SUM(B793,B819,B844,B872,B883,B890,B897,B900)</f>
        <v>170377</v>
      </c>
      <c r="C792" s="75">
        <f>SUM(C793,C819,C844,C872,C883,C890,C897,C900)</f>
        <v>19435</v>
      </c>
      <c r="D792" s="267">
        <f>C792/B792</f>
        <v>0.1141</v>
      </c>
      <c r="E792" s="75"/>
    </row>
    <row r="793" spans="1:5" ht="14.25">
      <c r="A793" s="217" t="s">
        <v>642</v>
      </c>
      <c r="B793" s="63">
        <f>SUM(B794:B818)</f>
        <v>37294</v>
      </c>
      <c r="C793" s="63">
        <f>SUM(C794:C818)</f>
        <v>4933</v>
      </c>
      <c r="D793" s="127">
        <f>C793/B793</f>
        <v>0.1323</v>
      </c>
      <c r="E793" s="63"/>
    </row>
    <row r="794" spans="1:5" ht="14.25">
      <c r="A794" s="216" t="s">
        <v>57</v>
      </c>
      <c r="B794" s="116">
        <v>41</v>
      </c>
      <c r="C794" s="116"/>
      <c r="D794" s="128"/>
      <c r="E794" s="116"/>
    </row>
    <row r="795" spans="1:5" ht="14.25">
      <c r="A795" s="216" t="s">
        <v>58</v>
      </c>
      <c r="B795" s="116"/>
      <c r="C795" s="116"/>
      <c r="D795" s="128"/>
      <c r="E795" s="116"/>
    </row>
    <row r="796" spans="1:5" ht="14.25">
      <c r="A796" s="216" t="s">
        <v>59</v>
      </c>
      <c r="B796" s="116"/>
      <c r="C796" s="116"/>
      <c r="D796" s="128"/>
      <c r="E796" s="116"/>
    </row>
    <row r="797" spans="1:5" ht="14.25">
      <c r="A797" s="216" t="s">
        <v>66</v>
      </c>
      <c r="B797" s="116">
        <v>5189</v>
      </c>
      <c r="C797" s="116">
        <v>4313</v>
      </c>
      <c r="D797" s="128">
        <f>C797/B797</f>
        <v>0.8312</v>
      </c>
      <c r="E797" s="116"/>
    </row>
    <row r="798" spans="1:5" ht="14.25">
      <c r="A798" s="216" t="s">
        <v>643</v>
      </c>
      <c r="B798" s="116"/>
      <c r="C798" s="116"/>
      <c r="D798" s="128"/>
      <c r="E798" s="116"/>
    </row>
    <row r="799" spans="1:5" ht="14.25">
      <c r="A799" s="216" t="s">
        <v>644</v>
      </c>
      <c r="B799" s="116">
        <v>126</v>
      </c>
      <c r="C799" s="116"/>
      <c r="D799" s="128"/>
      <c r="E799" s="116"/>
    </row>
    <row r="800" spans="1:5" ht="14.25">
      <c r="A800" s="216" t="s">
        <v>645</v>
      </c>
      <c r="B800" s="116">
        <v>740</v>
      </c>
      <c r="C800" s="116">
        <v>60</v>
      </c>
      <c r="D800" s="128">
        <f>C800/B800</f>
        <v>0.0811</v>
      </c>
      <c r="E800" s="116"/>
    </row>
    <row r="801" spans="1:5" ht="14.25">
      <c r="A801" s="216" t="s">
        <v>646</v>
      </c>
      <c r="B801" s="116">
        <v>25</v>
      </c>
      <c r="C801" s="116">
        <v>15</v>
      </c>
      <c r="D801" s="128">
        <f>C801/B801</f>
        <v>0.6</v>
      </c>
      <c r="E801" s="116"/>
    </row>
    <row r="802" spans="1:5" ht="14.25">
      <c r="A802" s="216" t="s">
        <v>647</v>
      </c>
      <c r="B802" s="116">
        <v>20</v>
      </c>
      <c r="C802" s="116">
        <v>15</v>
      </c>
      <c r="D802" s="128">
        <f>C802/B802</f>
        <v>0.75</v>
      </c>
      <c r="E802" s="116"/>
    </row>
    <row r="803" spans="1:5" ht="14.25">
      <c r="A803" s="216" t="s">
        <v>648</v>
      </c>
      <c r="B803" s="116"/>
      <c r="C803" s="116"/>
      <c r="D803" s="128"/>
      <c r="E803" s="116"/>
    </row>
    <row r="804" spans="1:5" ht="14.25">
      <c r="A804" s="216" t="s">
        <v>649</v>
      </c>
      <c r="B804" s="116"/>
      <c r="C804" s="116"/>
      <c r="D804" s="128"/>
      <c r="E804" s="116"/>
    </row>
    <row r="805" spans="1:5" ht="14.25">
      <c r="A805" s="216" t="s">
        <v>650</v>
      </c>
      <c r="B805" s="116"/>
      <c r="C805" s="116"/>
      <c r="D805" s="128"/>
      <c r="E805" s="116"/>
    </row>
    <row r="806" spans="1:5" ht="14.25">
      <c r="A806" s="216" t="s">
        <v>651</v>
      </c>
      <c r="B806" s="116">
        <v>721</v>
      </c>
      <c r="C806" s="116"/>
      <c r="D806" s="128"/>
      <c r="E806" s="116"/>
    </row>
    <row r="807" spans="1:5" ht="14.25">
      <c r="A807" s="216" t="s">
        <v>652</v>
      </c>
      <c r="B807" s="116"/>
      <c r="C807" s="116"/>
      <c r="D807" s="128"/>
      <c r="E807" s="116"/>
    </row>
    <row r="808" spans="1:5" ht="14.25">
      <c r="A808" s="216" t="s">
        <v>653</v>
      </c>
      <c r="B808" s="116">
        <v>1876</v>
      </c>
      <c r="C808" s="116"/>
      <c r="D808" s="128"/>
      <c r="E808" s="116"/>
    </row>
    <row r="809" spans="1:5" ht="14.25">
      <c r="A809" s="216" t="s">
        <v>654</v>
      </c>
      <c r="B809" s="116">
        <v>14040</v>
      </c>
      <c r="C809" s="116"/>
      <c r="D809" s="128"/>
      <c r="E809" s="116"/>
    </row>
    <row r="810" spans="1:5" ht="14.25">
      <c r="A810" s="216" t="s">
        <v>655</v>
      </c>
      <c r="B810" s="116"/>
      <c r="C810" s="116"/>
      <c r="D810" s="128"/>
      <c r="E810" s="116"/>
    </row>
    <row r="811" spans="1:5" ht="14.25">
      <c r="A811" s="216" t="s">
        <v>656</v>
      </c>
      <c r="B811" s="116"/>
      <c r="C811" s="116"/>
      <c r="D811" s="128"/>
      <c r="E811" s="116"/>
    </row>
    <row r="812" spans="1:5" ht="14.25">
      <c r="A812" s="216" t="s">
        <v>657</v>
      </c>
      <c r="B812" s="116">
        <v>1406</v>
      </c>
      <c r="C812" s="116"/>
      <c r="D812" s="128"/>
      <c r="E812" s="116"/>
    </row>
    <row r="813" spans="1:5" ht="14.25">
      <c r="A813" s="216" t="s">
        <v>658</v>
      </c>
      <c r="B813" s="116">
        <v>4090</v>
      </c>
      <c r="C813" s="116"/>
      <c r="D813" s="128"/>
      <c r="E813" s="116"/>
    </row>
    <row r="814" spans="1:5" ht="14.25">
      <c r="A814" s="216" t="s">
        <v>659</v>
      </c>
      <c r="B814" s="116">
        <v>804</v>
      </c>
      <c r="C814" s="116"/>
      <c r="D814" s="128"/>
      <c r="E814" s="116"/>
    </row>
    <row r="815" spans="1:5" ht="14.25">
      <c r="A815" s="216" t="s">
        <v>660</v>
      </c>
      <c r="B815" s="116"/>
      <c r="C815" s="116"/>
      <c r="D815" s="128"/>
      <c r="E815" s="116"/>
    </row>
    <row r="816" spans="1:5" ht="14.25">
      <c r="A816" s="216" t="s">
        <v>661</v>
      </c>
      <c r="B816" s="116"/>
      <c r="C816" s="116"/>
      <c r="D816" s="128"/>
      <c r="E816" s="116"/>
    </row>
    <row r="817" spans="1:5" ht="14.25">
      <c r="A817" s="216" t="s">
        <v>662</v>
      </c>
      <c r="B817" s="116">
        <v>7801</v>
      </c>
      <c r="C817" s="116">
        <v>440</v>
      </c>
      <c r="D817" s="128">
        <f>C817/B817</f>
        <v>0.0564</v>
      </c>
      <c r="E817" s="116"/>
    </row>
    <row r="818" spans="1:5" ht="14.25">
      <c r="A818" s="216" t="s">
        <v>663</v>
      </c>
      <c r="B818" s="116">
        <v>415</v>
      </c>
      <c r="C818" s="116">
        <v>90</v>
      </c>
      <c r="D818" s="128">
        <f>C818/B818</f>
        <v>0.2169</v>
      </c>
      <c r="E818" s="116"/>
    </row>
    <row r="819" spans="1:5" ht="14.25">
      <c r="A819" s="217" t="s">
        <v>664</v>
      </c>
      <c r="B819" s="63">
        <f>SUM(B820:B843)</f>
        <v>13530</v>
      </c>
      <c r="C819" s="63">
        <f>SUM(C820:C843)</f>
        <v>718</v>
      </c>
      <c r="D819" s="127">
        <f>C819/B819</f>
        <v>0.0531</v>
      </c>
      <c r="E819" s="63"/>
    </row>
    <row r="820" spans="1:5" ht="14.25">
      <c r="A820" s="216" t="s">
        <v>57</v>
      </c>
      <c r="B820" s="116"/>
      <c r="C820" s="116"/>
      <c r="D820" s="128"/>
      <c r="E820" s="116"/>
    </row>
    <row r="821" spans="1:5" ht="14.25">
      <c r="A821" s="216" t="s">
        <v>58</v>
      </c>
      <c r="B821" s="116"/>
      <c r="C821" s="116"/>
      <c r="D821" s="128"/>
      <c r="E821" s="116"/>
    </row>
    <row r="822" spans="1:5" ht="14.25">
      <c r="A822" s="216" t="s">
        <v>59</v>
      </c>
      <c r="B822" s="116"/>
      <c r="C822" s="116"/>
      <c r="D822" s="128"/>
      <c r="E822" s="116"/>
    </row>
    <row r="823" spans="1:5" ht="14.25">
      <c r="A823" s="216" t="s">
        <v>665</v>
      </c>
      <c r="B823" s="116">
        <v>132</v>
      </c>
      <c r="C823" s="116">
        <v>621</v>
      </c>
      <c r="D823" s="128">
        <f>C823/B823</f>
        <v>4.7045</v>
      </c>
      <c r="E823" s="116"/>
    </row>
    <row r="824" spans="1:5" ht="14.25">
      <c r="A824" s="216" t="s">
        <v>666</v>
      </c>
      <c r="B824" s="116">
        <v>3698</v>
      </c>
      <c r="C824" s="116"/>
      <c r="D824" s="128"/>
      <c r="E824" s="116"/>
    </row>
    <row r="825" spans="1:5" ht="14.25">
      <c r="A825" s="216" t="s">
        <v>667</v>
      </c>
      <c r="B825" s="116"/>
      <c r="C825" s="116"/>
      <c r="D825" s="128"/>
      <c r="E825" s="116"/>
    </row>
    <row r="826" spans="1:5" ht="14.25">
      <c r="A826" s="216" t="s">
        <v>668</v>
      </c>
      <c r="B826" s="116">
        <v>299</v>
      </c>
      <c r="C826" s="116"/>
      <c r="D826" s="128"/>
      <c r="E826" s="116"/>
    </row>
    <row r="827" spans="1:5" ht="14.25">
      <c r="A827" s="216" t="s">
        <v>669</v>
      </c>
      <c r="B827" s="116">
        <v>1245</v>
      </c>
      <c r="C827" s="116"/>
      <c r="D827" s="128"/>
      <c r="E827" s="116"/>
    </row>
    <row r="828" spans="1:5" ht="14.25">
      <c r="A828" s="216" t="s">
        <v>670</v>
      </c>
      <c r="B828" s="116"/>
      <c r="C828" s="116"/>
      <c r="D828" s="128"/>
      <c r="E828" s="116"/>
    </row>
    <row r="829" spans="1:5" ht="14.25">
      <c r="A829" s="216" t="s">
        <v>671</v>
      </c>
      <c r="B829" s="116"/>
      <c r="C829" s="116">
        <v>10</v>
      </c>
      <c r="D829" s="128"/>
      <c r="E829" s="116"/>
    </row>
    <row r="830" spans="1:5" ht="14.25">
      <c r="A830" s="216" t="s">
        <v>672</v>
      </c>
      <c r="B830" s="116">
        <v>30</v>
      </c>
      <c r="C830" s="116">
        <v>10</v>
      </c>
      <c r="D830" s="128">
        <f>C830/B830</f>
        <v>0.3333</v>
      </c>
      <c r="E830" s="116"/>
    </row>
    <row r="831" spans="1:5" ht="14.25">
      <c r="A831" s="216" t="s">
        <v>673</v>
      </c>
      <c r="B831" s="116"/>
      <c r="C831" s="116"/>
      <c r="D831" s="128"/>
      <c r="E831" s="116"/>
    </row>
    <row r="832" spans="1:5" ht="14.25">
      <c r="A832" s="216" t="s">
        <v>674</v>
      </c>
      <c r="B832" s="116"/>
      <c r="C832" s="116"/>
      <c r="D832" s="128"/>
      <c r="E832" s="116"/>
    </row>
    <row r="833" spans="1:5" ht="14.25">
      <c r="A833" s="216" t="s">
        <v>675</v>
      </c>
      <c r="B833" s="116"/>
      <c r="C833" s="116"/>
      <c r="D833" s="128"/>
      <c r="E833" s="116"/>
    </row>
    <row r="834" spans="1:5" ht="14.25">
      <c r="A834" s="216" t="s">
        <v>676</v>
      </c>
      <c r="B834" s="116">
        <v>380</v>
      </c>
      <c r="C834" s="116"/>
      <c r="D834" s="128"/>
      <c r="E834" s="116"/>
    </row>
    <row r="835" spans="1:5" ht="14.25">
      <c r="A835" s="216" t="s">
        <v>677</v>
      </c>
      <c r="B835" s="116"/>
      <c r="C835" s="116"/>
      <c r="D835" s="128"/>
      <c r="E835" s="116"/>
    </row>
    <row r="836" spans="1:5" ht="14.25">
      <c r="A836" s="216" t="s">
        <v>678</v>
      </c>
      <c r="B836" s="116">
        <v>52</v>
      </c>
      <c r="C836" s="116">
        <v>57</v>
      </c>
      <c r="D836" s="128">
        <f>C836/B836</f>
        <v>1.0962</v>
      </c>
      <c r="E836" s="116"/>
    </row>
    <row r="837" spans="1:5" ht="14.25">
      <c r="A837" s="216" t="s">
        <v>679</v>
      </c>
      <c r="B837" s="116"/>
      <c r="C837" s="116"/>
      <c r="D837" s="128"/>
      <c r="E837" s="116"/>
    </row>
    <row r="838" spans="1:5" ht="14.25">
      <c r="A838" s="216" t="s">
        <v>680</v>
      </c>
      <c r="B838" s="116"/>
      <c r="C838" s="116"/>
      <c r="D838" s="128"/>
      <c r="E838" s="116"/>
    </row>
    <row r="839" spans="1:5" ht="14.25">
      <c r="A839" s="216" t="s">
        <v>681</v>
      </c>
      <c r="B839" s="116">
        <v>36</v>
      </c>
      <c r="C839" s="116">
        <v>10</v>
      </c>
      <c r="D839" s="128">
        <f>C839/B839</f>
        <v>0.2778</v>
      </c>
      <c r="E839" s="116"/>
    </row>
    <row r="840" spans="1:5" ht="14.25">
      <c r="A840" s="216" t="s">
        <v>682</v>
      </c>
      <c r="B840" s="116"/>
      <c r="C840" s="116"/>
      <c r="D840" s="128"/>
      <c r="E840" s="116"/>
    </row>
    <row r="841" spans="1:5" ht="14.25">
      <c r="A841" s="216" t="s">
        <v>683</v>
      </c>
      <c r="B841" s="116">
        <v>10</v>
      </c>
      <c r="C841" s="116">
        <v>10</v>
      </c>
      <c r="D841" s="128">
        <f>C841/B841</f>
        <v>1</v>
      </c>
      <c r="E841" s="116"/>
    </row>
    <row r="842" spans="1:5" ht="14.25">
      <c r="A842" s="216" t="s">
        <v>649</v>
      </c>
      <c r="B842" s="116"/>
      <c r="C842" s="116"/>
      <c r="D842" s="128"/>
      <c r="E842" s="116"/>
    </row>
    <row r="843" spans="1:5" ht="14.25">
      <c r="A843" s="216" t="s">
        <v>684</v>
      </c>
      <c r="B843" s="116">
        <v>7648</v>
      </c>
      <c r="C843" s="116"/>
      <c r="D843" s="128"/>
      <c r="E843" s="116"/>
    </row>
    <row r="844" spans="1:5" ht="14.25">
      <c r="A844" s="217" t="s">
        <v>685</v>
      </c>
      <c r="B844" s="63">
        <f>SUM(B845:B871)</f>
        <v>14121</v>
      </c>
      <c r="C844" s="63">
        <f>SUM(C845:C871)</f>
        <v>2425</v>
      </c>
      <c r="D844" s="127">
        <f>C844/B844</f>
        <v>0.1717</v>
      </c>
      <c r="E844" s="63"/>
    </row>
    <row r="845" spans="1:5" ht="14.25">
      <c r="A845" s="216" t="s">
        <v>57</v>
      </c>
      <c r="B845" s="116"/>
      <c r="C845" s="116"/>
      <c r="D845" s="128"/>
      <c r="E845" s="116"/>
    </row>
    <row r="846" spans="1:5" ht="14.25">
      <c r="A846" s="216" t="s">
        <v>58</v>
      </c>
      <c r="B846" s="116"/>
      <c r="C846" s="116"/>
      <c r="D846" s="128"/>
      <c r="E846" s="116"/>
    </row>
    <row r="847" spans="1:5" ht="14.25">
      <c r="A847" s="216" t="s">
        <v>59</v>
      </c>
      <c r="B847" s="116"/>
      <c r="C847" s="116"/>
      <c r="D847" s="128"/>
      <c r="E847" s="116"/>
    </row>
    <row r="848" spans="1:5" ht="14.25">
      <c r="A848" s="216" t="s">
        <v>686</v>
      </c>
      <c r="B848" s="116">
        <v>2678</v>
      </c>
      <c r="C848" s="116">
        <v>2275</v>
      </c>
      <c r="D848" s="128">
        <f>C848/B848</f>
        <v>0.8495</v>
      </c>
      <c r="E848" s="116"/>
    </row>
    <row r="849" spans="1:5" ht="14.25">
      <c r="A849" s="216" t="s">
        <v>687</v>
      </c>
      <c r="B849" s="116">
        <v>5540</v>
      </c>
      <c r="C849" s="116"/>
      <c r="D849" s="128"/>
      <c r="E849" s="116"/>
    </row>
    <row r="850" spans="1:5" ht="14.25">
      <c r="A850" s="216" t="s">
        <v>688</v>
      </c>
      <c r="B850" s="116">
        <v>3735</v>
      </c>
      <c r="C850" s="116"/>
      <c r="D850" s="128"/>
      <c r="E850" s="116"/>
    </row>
    <row r="851" spans="1:5" ht="14.25">
      <c r="A851" s="216" t="s">
        <v>689</v>
      </c>
      <c r="B851" s="116"/>
      <c r="C851" s="116"/>
      <c r="D851" s="128"/>
      <c r="E851" s="116"/>
    </row>
    <row r="852" spans="1:5" ht="14.25">
      <c r="A852" s="216" t="s">
        <v>690</v>
      </c>
      <c r="B852" s="116"/>
      <c r="C852" s="116"/>
      <c r="D852" s="128"/>
      <c r="E852" s="116"/>
    </row>
    <row r="853" spans="1:5" ht="14.25">
      <c r="A853" s="216" t="s">
        <v>691</v>
      </c>
      <c r="B853" s="116"/>
      <c r="C853" s="116"/>
      <c r="D853" s="128"/>
      <c r="E853" s="116"/>
    </row>
    <row r="854" spans="1:5" ht="14.25">
      <c r="A854" s="216" t="s">
        <v>692</v>
      </c>
      <c r="B854" s="116">
        <v>58</v>
      </c>
      <c r="C854" s="116"/>
      <c r="D854" s="128"/>
      <c r="E854" s="116"/>
    </row>
    <row r="855" spans="1:5" ht="14.25">
      <c r="A855" s="216" t="s">
        <v>693</v>
      </c>
      <c r="B855" s="116"/>
      <c r="C855" s="116"/>
      <c r="D855" s="128"/>
      <c r="E855" s="116"/>
    </row>
    <row r="856" spans="1:5" ht="14.25">
      <c r="A856" s="216" t="s">
        <v>694</v>
      </c>
      <c r="B856" s="116"/>
      <c r="C856" s="116"/>
      <c r="D856" s="128"/>
      <c r="E856" s="116"/>
    </row>
    <row r="857" spans="1:5" ht="14.25">
      <c r="A857" s="216" t="s">
        <v>695</v>
      </c>
      <c r="B857" s="116"/>
      <c r="C857" s="116"/>
      <c r="D857" s="128"/>
      <c r="E857" s="116"/>
    </row>
    <row r="858" spans="1:5" ht="14.25">
      <c r="A858" s="216" t="s">
        <v>696</v>
      </c>
      <c r="B858" s="116"/>
      <c r="C858" s="116"/>
      <c r="D858" s="128"/>
      <c r="E858" s="116"/>
    </row>
    <row r="859" spans="1:5" ht="14.25">
      <c r="A859" s="216" t="s">
        <v>697</v>
      </c>
      <c r="B859" s="116"/>
      <c r="C859" s="116"/>
      <c r="D859" s="128"/>
      <c r="E859" s="116"/>
    </row>
    <row r="860" spans="1:5" ht="14.25">
      <c r="A860" s="216" t="s">
        <v>698</v>
      </c>
      <c r="B860" s="116">
        <v>1719</v>
      </c>
      <c r="C860" s="116">
        <v>150</v>
      </c>
      <c r="D860" s="128">
        <f>C860/B860</f>
        <v>0.0873</v>
      </c>
      <c r="E860" s="116"/>
    </row>
    <row r="861" spans="1:5" ht="14.25">
      <c r="A861" s="216" t="s">
        <v>699</v>
      </c>
      <c r="B861" s="116"/>
      <c r="C861" s="116"/>
      <c r="D861" s="128"/>
      <c r="E861" s="116"/>
    </row>
    <row r="862" spans="1:5" ht="14.25">
      <c r="A862" s="216" t="s">
        <v>700</v>
      </c>
      <c r="B862" s="116"/>
      <c r="C862" s="116"/>
      <c r="D862" s="128"/>
      <c r="E862" s="116"/>
    </row>
    <row r="863" spans="1:5" ht="14.25">
      <c r="A863" s="216" t="s">
        <v>701</v>
      </c>
      <c r="B863" s="116"/>
      <c r="C863" s="116"/>
      <c r="D863" s="128"/>
      <c r="E863" s="116"/>
    </row>
    <row r="864" spans="1:5" ht="14.25">
      <c r="A864" s="216" t="s">
        <v>702</v>
      </c>
      <c r="B864" s="116">
        <v>91</v>
      </c>
      <c r="C864" s="116"/>
      <c r="D864" s="128"/>
      <c r="E864" s="116"/>
    </row>
    <row r="865" spans="1:5" ht="14.25">
      <c r="A865" s="216" t="s">
        <v>703</v>
      </c>
      <c r="B865" s="116"/>
      <c r="C865" s="116"/>
      <c r="D865" s="128"/>
      <c r="E865" s="116"/>
    </row>
    <row r="866" spans="1:5" ht="14.25">
      <c r="A866" s="216" t="s">
        <v>677</v>
      </c>
      <c r="B866" s="116"/>
      <c r="C866" s="116"/>
      <c r="D866" s="128"/>
      <c r="E866" s="116"/>
    </row>
    <row r="867" spans="1:5" ht="14.25">
      <c r="A867" s="216" t="s">
        <v>704</v>
      </c>
      <c r="B867" s="116"/>
      <c r="C867" s="116"/>
      <c r="D867" s="128"/>
      <c r="E867" s="116"/>
    </row>
    <row r="868" spans="1:5" ht="14.25">
      <c r="A868" s="216" t="s">
        <v>705</v>
      </c>
      <c r="B868" s="116">
        <v>300</v>
      </c>
      <c r="C868" s="116"/>
      <c r="D868" s="128"/>
      <c r="E868" s="116"/>
    </row>
    <row r="869" spans="1:5" ht="14.25">
      <c r="A869" s="216" t="s">
        <v>706</v>
      </c>
      <c r="B869" s="116"/>
      <c r="C869" s="116"/>
      <c r="D869" s="128"/>
      <c r="E869" s="116"/>
    </row>
    <row r="870" spans="1:5" ht="14.25">
      <c r="A870" s="216" t="s">
        <v>707</v>
      </c>
      <c r="B870" s="116"/>
      <c r="C870" s="116"/>
      <c r="D870" s="128"/>
      <c r="E870" s="116"/>
    </row>
    <row r="871" spans="1:5" ht="14.25">
      <c r="A871" s="216" t="s">
        <v>708</v>
      </c>
      <c r="B871" s="116"/>
      <c r="C871" s="116"/>
      <c r="D871" s="128"/>
      <c r="E871" s="116"/>
    </row>
    <row r="872" spans="1:5" ht="14.25">
      <c r="A872" s="217" t="s">
        <v>709</v>
      </c>
      <c r="B872" s="63">
        <f>SUM(B873:B882)</f>
        <v>65237</v>
      </c>
      <c r="C872" s="63">
        <f>SUM(C873:C882)</f>
        <v>772</v>
      </c>
      <c r="D872" s="127">
        <f>C872/B872</f>
        <v>0.0118</v>
      </c>
      <c r="E872" s="63"/>
    </row>
    <row r="873" spans="1:5" ht="14.25">
      <c r="A873" s="216" t="s">
        <v>57</v>
      </c>
      <c r="B873" s="116"/>
      <c r="C873" s="116"/>
      <c r="D873" s="128"/>
      <c r="E873" s="116"/>
    </row>
    <row r="874" spans="1:5" ht="14.25">
      <c r="A874" s="216" t="s">
        <v>58</v>
      </c>
      <c r="B874" s="116"/>
      <c r="C874" s="116"/>
      <c r="D874" s="128"/>
      <c r="E874" s="116"/>
    </row>
    <row r="875" spans="1:5" ht="14.25">
      <c r="A875" s="216" t="s">
        <v>59</v>
      </c>
      <c r="B875" s="116"/>
      <c r="C875" s="116"/>
      <c r="D875" s="128"/>
      <c r="E875" s="116"/>
    </row>
    <row r="876" spans="1:5" ht="14.25">
      <c r="A876" s="216" t="s">
        <v>710</v>
      </c>
      <c r="B876" s="116">
        <v>28930</v>
      </c>
      <c r="C876" s="116"/>
      <c r="D876" s="128"/>
      <c r="E876" s="116"/>
    </row>
    <row r="877" spans="1:5" ht="14.25">
      <c r="A877" s="216" t="s">
        <v>711</v>
      </c>
      <c r="B877" s="116">
        <v>29887</v>
      </c>
      <c r="C877" s="116"/>
      <c r="D877" s="128"/>
      <c r="E877" s="116"/>
    </row>
    <row r="878" spans="1:5" ht="14.25">
      <c r="A878" s="216" t="s">
        <v>712</v>
      </c>
      <c r="B878" s="116"/>
      <c r="C878" s="116"/>
      <c r="D878" s="128"/>
      <c r="E878" s="116"/>
    </row>
    <row r="879" spans="1:5" ht="14.25">
      <c r="A879" s="216" t="s">
        <v>713</v>
      </c>
      <c r="B879" s="116"/>
      <c r="C879" s="116"/>
      <c r="D879" s="128"/>
      <c r="E879" s="116"/>
    </row>
    <row r="880" spans="1:5" ht="14.25">
      <c r="A880" s="216" t="s">
        <v>714</v>
      </c>
      <c r="B880" s="116"/>
      <c r="C880" s="116"/>
      <c r="D880" s="128"/>
      <c r="E880" s="116"/>
    </row>
    <row r="881" spans="1:5" ht="14.25">
      <c r="A881" s="216" t="s">
        <v>715</v>
      </c>
      <c r="B881" s="116">
        <v>760</v>
      </c>
      <c r="C881" s="116">
        <v>772</v>
      </c>
      <c r="D881" s="128">
        <f>C881/B881</f>
        <v>1.0158</v>
      </c>
      <c r="E881" s="116"/>
    </row>
    <row r="882" spans="1:5" ht="14.25">
      <c r="A882" s="216" t="s">
        <v>716</v>
      </c>
      <c r="B882" s="116">
        <v>5660</v>
      </c>
      <c r="C882" s="116"/>
      <c r="D882" s="128"/>
      <c r="E882" s="116"/>
    </row>
    <row r="883" spans="1:5" ht="14.25">
      <c r="A883" s="217" t="s">
        <v>717</v>
      </c>
      <c r="B883" s="63">
        <f>SUM(B884:B889)</f>
        <v>14912</v>
      </c>
      <c r="C883" s="63">
        <f>SUM(C884:C889)</f>
        <v>8046</v>
      </c>
      <c r="D883" s="127">
        <f>C883/B883</f>
        <v>0.5396</v>
      </c>
      <c r="E883" s="63"/>
    </row>
    <row r="884" spans="1:5" ht="14.25">
      <c r="A884" s="216" t="s">
        <v>718</v>
      </c>
      <c r="B884" s="116">
        <v>5800</v>
      </c>
      <c r="C884" s="116"/>
      <c r="D884" s="128"/>
      <c r="E884" s="116"/>
    </row>
    <row r="885" spans="1:5" ht="14.25">
      <c r="A885" s="216" t="s">
        <v>719</v>
      </c>
      <c r="B885" s="116"/>
      <c r="C885" s="116"/>
      <c r="D885" s="128"/>
      <c r="E885" s="116"/>
    </row>
    <row r="886" spans="1:5" ht="14.25">
      <c r="A886" s="216" t="s">
        <v>720</v>
      </c>
      <c r="B886" s="116">
        <v>4652</v>
      </c>
      <c r="C886" s="116">
        <v>8046</v>
      </c>
      <c r="D886" s="128">
        <f>C886/B886</f>
        <v>1.7296</v>
      </c>
      <c r="E886" s="116"/>
    </row>
    <row r="887" spans="1:5" ht="14.25">
      <c r="A887" s="216" t="s">
        <v>721</v>
      </c>
      <c r="B887" s="116">
        <v>4460</v>
      </c>
      <c r="C887" s="116"/>
      <c r="D887" s="128"/>
      <c r="E887" s="116"/>
    </row>
    <row r="888" spans="1:5" ht="14.25">
      <c r="A888" s="216" t="s">
        <v>722</v>
      </c>
      <c r="B888" s="116"/>
      <c r="C888" s="116"/>
      <c r="D888" s="128"/>
      <c r="E888" s="116"/>
    </row>
    <row r="889" spans="1:5" ht="14.25">
      <c r="A889" s="216" t="s">
        <v>723</v>
      </c>
      <c r="B889" s="116"/>
      <c r="C889" s="116"/>
      <c r="D889" s="128"/>
      <c r="E889" s="116"/>
    </row>
    <row r="890" spans="1:5" ht="14.25">
      <c r="A890" s="217" t="s">
        <v>724</v>
      </c>
      <c r="B890" s="63">
        <f>SUM(B891:B896)</f>
        <v>7691</v>
      </c>
      <c r="C890" s="63">
        <f>SUM(C891:C896)</f>
        <v>541</v>
      </c>
      <c r="D890" s="127">
        <f>C890/B890</f>
        <v>0.0703</v>
      </c>
      <c r="E890" s="63"/>
    </row>
    <row r="891" spans="1:5" ht="14.25">
      <c r="A891" s="216" t="s">
        <v>725</v>
      </c>
      <c r="B891" s="116">
        <v>923</v>
      </c>
      <c r="C891" s="116"/>
      <c r="D891" s="128"/>
      <c r="E891" s="116"/>
    </row>
    <row r="892" spans="1:5" ht="14.25">
      <c r="A892" s="216" t="s">
        <v>726</v>
      </c>
      <c r="B892" s="116"/>
      <c r="C892" s="116"/>
      <c r="D892" s="128"/>
      <c r="E892" s="116"/>
    </row>
    <row r="893" spans="1:5" ht="14.25">
      <c r="A893" s="216" t="s">
        <v>727</v>
      </c>
      <c r="B893" s="116">
        <v>2121</v>
      </c>
      <c r="C893" s="116">
        <v>300</v>
      </c>
      <c r="D893" s="128">
        <f>C893/B893</f>
        <v>0.1414</v>
      </c>
      <c r="E893" s="116"/>
    </row>
    <row r="894" spans="1:5" ht="14.25">
      <c r="A894" s="216" t="s">
        <v>728</v>
      </c>
      <c r="B894" s="116">
        <v>3927</v>
      </c>
      <c r="C894" s="116">
        <v>241</v>
      </c>
      <c r="D894" s="128">
        <f>C894/B894</f>
        <v>0.0614</v>
      </c>
      <c r="E894" s="116"/>
    </row>
    <row r="895" spans="1:5" ht="14.25">
      <c r="A895" s="216" t="s">
        <v>729</v>
      </c>
      <c r="B895" s="116">
        <v>200</v>
      </c>
      <c r="C895" s="116"/>
      <c r="D895" s="128"/>
      <c r="E895" s="116"/>
    </row>
    <row r="896" spans="1:5" ht="14.25">
      <c r="A896" s="216" t="s">
        <v>730</v>
      </c>
      <c r="B896" s="116">
        <v>520</v>
      </c>
      <c r="C896" s="116"/>
      <c r="D896" s="128"/>
      <c r="E896" s="116"/>
    </row>
    <row r="897" spans="1:5" ht="14.25">
      <c r="A897" s="217" t="s">
        <v>731</v>
      </c>
      <c r="B897" s="63"/>
      <c r="C897" s="63"/>
      <c r="D897" s="127"/>
      <c r="E897" s="63"/>
    </row>
    <row r="898" spans="1:5" ht="14.25">
      <c r="A898" s="216" t="s">
        <v>732</v>
      </c>
      <c r="B898" s="116"/>
      <c r="C898" s="116"/>
      <c r="D898" s="128"/>
      <c r="E898" s="116"/>
    </row>
    <row r="899" spans="1:5" ht="14.25">
      <c r="A899" s="216" t="s">
        <v>733</v>
      </c>
      <c r="B899" s="116"/>
      <c r="C899" s="116"/>
      <c r="D899" s="128"/>
      <c r="E899" s="116"/>
    </row>
    <row r="900" spans="1:5" ht="14.25">
      <c r="A900" s="217" t="s">
        <v>734</v>
      </c>
      <c r="B900" s="63">
        <f>B901+B902</f>
        <v>17592</v>
      </c>
      <c r="C900" s="63">
        <v>2000</v>
      </c>
      <c r="D900" s="127">
        <f>C900/B900</f>
        <v>0.1137</v>
      </c>
      <c r="E900" s="63"/>
    </row>
    <row r="901" spans="1:5" ht="14.25">
      <c r="A901" s="216" t="s">
        <v>735</v>
      </c>
      <c r="B901" s="116"/>
      <c r="C901" s="116"/>
      <c r="D901" s="128"/>
      <c r="E901" s="116"/>
    </row>
    <row r="902" spans="1:5" ht="14.25">
      <c r="A902" s="216" t="s">
        <v>736</v>
      </c>
      <c r="B902" s="116">
        <v>17592</v>
      </c>
      <c r="C902" s="116">
        <v>2000</v>
      </c>
      <c r="D902" s="128">
        <f>C902/B902</f>
        <v>0.1137</v>
      </c>
      <c r="E902" s="116"/>
    </row>
    <row r="903" spans="1:5" ht="14.25">
      <c r="A903" s="282" t="s">
        <v>737</v>
      </c>
      <c r="B903" s="75">
        <f>SUM(B904,B927,B937,B947,B959,B952,B964)</f>
        <v>22710</v>
      </c>
      <c r="C903" s="75">
        <f>SUM(C904,C927,C937,C947,C959,C952,C964)</f>
        <v>2723</v>
      </c>
      <c r="D903" s="267">
        <f>C903/B903</f>
        <v>0.1199</v>
      </c>
      <c r="E903" s="75"/>
    </row>
    <row r="904" spans="1:5" ht="14.25">
      <c r="A904" s="217" t="s">
        <v>738</v>
      </c>
      <c r="B904" s="63">
        <f>SUM(B905:B926)</f>
        <v>20626</v>
      </c>
      <c r="C904" s="63">
        <f>SUM(C905:C926)</f>
        <v>2723</v>
      </c>
      <c r="D904" s="127">
        <f>C904/B904</f>
        <v>0.132</v>
      </c>
      <c r="E904" s="63"/>
    </row>
    <row r="905" spans="1:5" ht="14.25">
      <c r="A905" s="216" t="s">
        <v>57</v>
      </c>
      <c r="B905" s="116">
        <v>32</v>
      </c>
      <c r="C905" s="116"/>
      <c r="D905" s="128"/>
      <c r="E905" s="116"/>
    </row>
    <row r="906" spans="1:5" ht="14.25">
      <c r="A906" s="216" t="s">
        <v>58</v>
      </c>
      <c r="B906" s="116"/>
      <c r="C906" s="116"/>
      <c r="D906" s="128"/>
      <c r="E906" s="116"/>
    </row>
    <row r="907" spans="1:5" ht="14.25">
      <c r="A907" s="216" t="s">
        <v>59</v>
      </c>
      <c r="B907" s="116"/>
      <c r="C907" s="116"/>
      <c r="D907" s="128"/>
      <c r="E907" s="116"/>
    </row>
    <row r="908" spans="1:5" ht="14.25">
      <c r="A908" s="216" t="s">
        <v>739</v>
      </c>
      <c r="B908" s="116">
        <v>16998</v>
      </c>
      <c r="C908" s="116"/>
      <c r="D908" s="128"/>
      <c r="E908" s="116"/>
    </row>
    <row r="909" spans="1:5" ht="14.25">
      <c r="A909" s="216" t="s">
        <v>740</v>
      </c>
      <c r="B909" s="116">
        <v>2385</v>
      </c>
      <c r="C909" s="116">
        <v>1700</v>
      </c>
      <c r="D909" s="128">
        <f>C909/B909</f>
        <v>0.7128</v>
      </c>
      <c r="E909" s="116"/>
    </row>
    <row r="910" spans="1:5" ht="14.25">
      <c r="A910" s="216" t="s">
        <v>741</v>
      </c>
      <c r="B910" s="116"/>
      <c r="C910" s="116"/>
      <c r="D910" s="128"/>
      <c r="E910" s="116"/>
    </row>
    <row r="911" spans="1:5" ht="14.25">
      <c r="A911" s="216" t="s">
        <v>742</v>
      </c>
      <c r="B911" s="116"/>
      <c r="C911" s="116"/>
      <c r="D911" s="128"/>
      <c r="E911" s="116"/>
    </row>
    <row r="912" spans="1:5" ht="14.25">
      <c r="A912" s="216" t="s">
        <v>743</v>
      </c>
      <c r="B912" s="116"/>
      <c r="C912" s="116"/>
      <c r="D912" s="128"/>
      <c r="E912" s="116"/>
    </row>
    <row r="913" spans="1:5" ht="14.25">
      <c r="A913" s="216" t="s">
        <v>744</v>
      </c>
      <c r="B913" s="116">
        <v>584</v>
      </c>
      <c r="C913" s="116">
        <v>584</v>
      </c>
      <c r="D913" s="128">
        <f>C913/B913</f>
        <v>1</v>
      </c>
      <c r="E913" s="116"/>
    </row>
    <row r="914" spans="1:5" ht="14.25">
      <c r="A914" s="216" t="s">
        <v>745</v>
      </c>
      <c r="B914" s="116"/>
      <c r="C914" s="116"/>
      <c r="D914" s="128"/>
      <c r="E914" s="116"/>
    </row>
    <row r="915" spans="1:5" ht="14.25">
      <c r="A915" s="216" t="s">
        <v>746</v>
      </c>
      <c r="B915" s="116"/>
      <c r="C915" s="116"/>
      <c r="D915" s="128"/>
      <c r="E915" s="116"/>
    </row>
    <row r="916" spans="1:5" ht="14.25">
      <c r="A916" s="216" t="s">
        <v>747</v>
      </c>
      <c r="B916" s="116"/>
      <c r="C916" s="116"/>
      <c r="D916" s="128"/>
      <c r="E916" s="116"/>
    </row>
    <row r="917" spans="1:5" ht="14.25">
      <c r="A917" s="216" t="s">
        <v>748</v>
      </c>
      <c r="B917" s="116"/>
      <c r="C917" s="116"/>
      <c r="D917" s="128"/>
      <c r="E917" s="116"/>
    </row>
    <row r="918" spans="1:5" ht="14.25">
      <c r="A918" s="216" t="s">
        <v>749</v>
      </c>
      <c r="B918" s="116"/>
      <c r="C918" s="116"/>
      <c r="D918" s="128"/>
      <c r="E918" s="116"/>
    </row>
    <row r="919" spans="1:5" ht="14.25">
      <c r="A919" s="216" t="s">
        <v>750</v>
      </c>
      <c r="B919" s="116"/>
      <c r="C919" s="116"/>
      <c r="D919" s="128"/>
      <c r="E919" s="116"/>
    </row>
    <row r="920" spans="1:5" ht="14.25">
      <c r="A920" s="216" t="s">
        <v>751</v>
      </c>
      <c r="B920" s="116"/>
      <c r="C920" s="116"/>
      <c r="D920" s="128"/>
      <c r="E920" s="116"/>
    </row>
    <row r="921" spans="1:5" ht="14.25">
      <c r="A921" s="216" t="s">
        <v>752</v>
      </c>
      <c r="B921" s="116"/>
      <c r="C921" s="116"/>
      <c r="D921" s="128"/>
      <c r="E921" s="116"/>
    </row>
    <row r="922" spans="1:5" ht="14.25">
      <c r="A922" s="216" t="s">
        <v>753</v>
      </c>
      <c r="B922" s="116"/>
      <c r="C922" s="116"/>
      <c r="D922" s="128"/>
      <c r="E922" s="116"/>
    </row>
    <row r="923" spans="1:5" ht="14.25">
      <c r="A923" s="216" t="s">
        <v>754</v>
      </c>
      <c r="B923" s="116"/>
      <c r="C923" s="116"/>
      <c r="D923" s="128"/>
      <c r="E923" s="116"/>
    </row>
    <row r="924" spans="1:5" ht="14.25">
      <c r="A924" s="216" t="s">
        <v>755</v>
      </c>
      <c r="B924" s="116"/>
      <c r="C924" s="116"/>
      <c r="D924" s="128"/>
      <c r="E924" s="116"/>
    </row>
    <row r="925" spans="1:5" ht="14.25">
      <c r="A925" s="216" t="s">
        <v>756</v>
      </c>
      <c r="B925" s="116"/>
      <c r="C925" s="116"/>
      <c r="D925" s="128"/>
      <c r="E925" s="116"/>
    </row>
    <row r="926" spans="1:5" ht="14.25">
      <c r="A926" s="216" t="s">
        <v>757</v>
      </c>
      <c r="B926" s="116">
        <v>627</v>
      </c>
      <c r="C926" s="116">
        <v>439</v>
      </c>
      <c r="D926" s="128">
        <f>C926/B926</f>
        <v>0.7002</v>
      </c>
      <c r="E926" s="116"/>
    </row>
    <row r="927" spans="1:5" ht="14.25">
      <c r="A927" s="217" t="s">
        <v>758</v>
      </c>
      <c r="B927" s="63">
        <f>SUM(B928:B936)</f>
        <v>21</v>
      </c>
      <c r="C927" s="63"/>
      <c r="D927" s="127"/>
      <c r="E927" s="63"/>
    </row>
    <row r="928" spans="1:5" ht="14.25">
      <c r="A928" s="216" t="s">
        <v>57</v>
      </c>
      <c r="B928" s="116"/>
      <c r="C928" s="116"/>
      <c r="D928" s="128"/>
      <c r="E928" s="116"/>
    </row>
    <row r="929" spans="1:5" ht="14.25">
      <c r="A929" s="216" t="s">
        <v>58</v>
      </c>
      <c r="B929" s="116"/>
      <c r="C929" s="116"/>
      <c r="D929" s="128"/>
      <c r="E929" s="116"/>
    </row>
    <row r="930" spans="1:5" ht="14.25">
      <c r="A930" s="216" t="s">
        <v>59</v>
      </c>
      <c r="B930" s="116"/>
      <c r="C930" s="116"/>
      <c r="D930" s="128"/>
      <c r="E930" s="116"/>
    </row>
    <row r="931" spans="1:5" ht="14.25">
      <c r="A931" s="216" t="s">
        <v>759</v>
      </c>
      <c r="B931" s="116"/>
      <c r="C931" s="116"/>
      <c r="D931" s="128"/>
      <c r="E931" s="116"/>
    </row>
    <row r="932" spans="1:5" ht="14.25">
      <c r="A932" s="216" t="s">
        <v>760</v>
      </c>
      <c r="B932" s="116"/>
      <c r="C932" s="116"/>
      <c r="D932" s="128"/>
      <c r="E932" s="116"/>
    </row>
    <row r="933" spans="1:5" ht="14.25">
      <c r="A933" s="216" t="s">
        <v>761</v>
      </c>
      <c r="B933" s="116">
        <v>21</v>
      </c>
      <c r="C933" s="116"/>
      <c r="D933" s="128"/>
      <c r="E933" s="116"/>
    </row>
    <row r="934" spans="1:5" ht="14.25">
      <c r="A934" s="216" t="s">
        <v>762</v>
      </c>
      <c r="B934" s="116"/>
      <c r="C934" s="116"/>
      <c r="D934" s="128"/>
      <c r="E934" s="116"/>
    </row>
    <row r="935" spans="1:5" ht="14.25">
      <c r="A935" s="216" t="s">
        <v>763</v>
      </c>
      <c r="B935" s="116"/>
      <c r="C935" s="116"/>
      <c r="D935" s="128"/>
      <c r="E935" s="116"/>
    </row>
    <row r="936" spans="1:5" ht="14.25">
      <c r="A936" s="216" t="s">
        <v>764</v>
      </c>
      <c r="B936" s="116"/>
      <c r="C936" s="116"/>
      <c r="D936" s="128"/>
      <c r="E936" s="116"/>
    </row>
    <row r="937" spans="1:5" ht="14.25">
      <c r="A937" s="217" t="s">
        <v>765</v>
      </c>
      <c r="B937" s="63"/>
      <c r="C937" s="63"/>
      <c r="D937" s="127"/>
      <c r="E937" s="63"/>
    </row>
    <row r="938" spans="1:5" ht="14.25">
      <c r="A938" s="216" t="s">
        <v>57</v>
      </c>
      <c r="B938" s="116"/>
      <c r="C938" s="116"/>
      <c r="D938" s="128"/>
      <c r="E938" s="116"/>
    </row>
    <row r="939" spans="1:5" ht="14.25">
      <c r="A939" s="216" t="s">
        <v>58</v>
      </c>
      <c r="B939" s="116"/>
      <c r="C939" s="116"/>
      <c r="D939" s="128"/>
      <c r="E939" s="116"/>
    </row>
    <row r="940" spans="1:5" ht="14.25">
      <c r="A940" s="216" t="s">
        <v>59</v>
      </c>
      <c r="B940" s="116"/>
      <c r="C940" s="116"/>
      <c r="D940" s="128"/>
      <c r="E940" s="116"/>
    </row>
    <row r="941" spans="1:5" ht="14.25">
      <c r="A941" s="216" t="s">
        <v>766</v>
      </c>
      <c r="B941" s="116"/>
      <c r="C941" s="116"/>
      <c r="D941" s="128"/>
      <c r="E941" s="116"/>
    </row>
    <row r="942" spans="1:5" ht="14.25">
      <c r="A942" s="216" t="s">
        <v>767</v>
      </c>
      <c r="B942" s="116"/>
      <c r="C942" s="116"/>
      <c r="D942" s="128"/>
      <c r="E942" s="116"/>
    </row>
    <row r="943" spans="1:5" ht="14.25">
      <c r="A943" s="216" t="s">
        <v>768</v>
      </c>
      <c r="B943" s="116"/>
      <c r="C943" s="116"/>
      <c r="D943" s="128"/>
      <c r="E943" s="116"/>
    </row>
    <row r="944" spans="1:5" ht="14.25">
      <c r="A944" s="216" t="s">
        <v>769</v>
      </c>
      <c r="B944" s="116"/>
      <c r="C944" s="116"/>
      <c r="D944" s="128"/>
      <c r="E944" s="116"/>
    </row>
    <row r="945" spans="1:5" ht="14.25">
      <c r="A945" s="216" t="s">
        <v>770</v>
      </c>
      <c r="B945" s="116"/>
      <c r="C945" s="116"/>
      <c r="D945" s="128"/>
      <c r="E945" s="116"/>
    </row>
    <row r="946" spans="1:5" ht="14.25">
      <c r="A946" s="216" t="s">
        <v>771</v>
      </c>
      <c r="B946" s="116"/>
      <c r="C946" s="116"/>
      <c r="D946" s="128"/>
      <c r="E946" s="116"/>
    </row>
    <row r="947" spans="1:5" ht="14.25">
      <c r="A947" s="217" t="s">
        <v>772</v>
      </c>
      <c r="B947" s="63">
        <f>SUM(B948:B951)</f>
        <v>397</v>
      </c>
      <c r="C947" s="63"/>
      <c r="D947" s="127"/>
      <c r="E947" s="63"/>
    </row>
    <row r="948" spans="1:5" ht="14.25">
      <c r="A948" s="216" t="s">
        <v>773</v>
      </c>
      <c r="B948" s="116"/>
      <c r="C948" s="116"/>
      <c r="D948" s="128"/>
      <c r="E948" s="116"/>
    </row>
    <row r="949" spans="1:5" ht="14.25">
      <c r="A949" s="216" t="s">
        <v>774</v>
      </c>
      <c r="B949" s="116">
        <v>168</v>
      </c>
      <c r="C949" s="116"/>
      <c r="D949" s="128"/>
      <c r="E949" s="116"/>
    </row>
    <row r="950" spans="1:5" ht="14.25">
      <c r="A950" s="216" t="s">
        <v>775</v>
      </c>
      <c r="B950" s="116">
        <v>185</v>
      </c>
      <c r="C950" s="116"/>
      <c r="D950" s="128"/>
      <c r="E950" s="116"/>
    </row>
    <row r="951" spans="1:5" ht="14.25">
      <c r="A951" s="216" t="s">
        <v>776</v>
      </c>
      <c r="B951" s="116">
        <v>44</v>
      </c>
      <c r="C951" s="116"/>
      <c r="D951" s="128"/>
      <c r="E951" s="116"/>
    </row>
    <row r="952" spans="1:5" ht="14.25">
      <c r="A952" s="217" t="s">
        <v>777</v>
      </c>
      <c r="B952" s="63"/>
      <c r="C952" s="63"/>
      <c r="D952" s="127"/>
      <c r="E952" s="63"/>
    </row>
    <row r="953" spans="1:5" ht="14.25">
      <c r="A953" s="216" t="s">
        <v>57</v>
      </c>
      <c r="B953" s="116"/>
      <c r="C953" s="116"/>
      <c r="D953" s="128"/>
      <c r="E953" s="116"/>
    </row>
    <row r="954" spans="1:5" ht="14.25">
      <c r="A954" s="216" t="s">
        <v>58</v>
      </c>
      <c r="B954" s="116"/>
      <c r="C954" s="116"/>
      <c r="D954" s="128"/>
      <c r="E954" s="116"/>
    </row>
    <row r="955" spans="1:5" ht="14.25">
      <c r="A955" s="216" t="s">
        <v>59</v>
      </c>
      <c r="B955" s="116"/>
      <c r="C955" s="116"/>
      <c r="D955" s="128"/>
      <c r="E955" s="116"/>
    </row>
    <row r="956" spans="1:5" ht="14.25">
      <c r="A956" s="216" t="s">
        <v>763</v>
      </c>
      <c r="B956" s="116"/>
      <c r="C956" s="116"/>
      <c r="D956" s="128"/>
      <c r="E956" s="116"/>
    </row>
    <row r="957" spans="1:5" ht="14.25">
      <c r="A957" s="216" t="s">
        <v>778</v>
      </c>
      <c r="B957" s="116"/>
      <c r="C957" s="116"/>
      <c r="D957" s="128"/>
      <c r="E957" s="116"/>
    </row>
    <row r="958" spans="1:5" ht="14.25">
      <c r="A958" s="216" t="s">
        <v>779</v>
      </c>
      <c r="B958" s="116"/>
      <c r="C958" s="116"/>
      <c r="D958" s="128"/>
      <c r="E958" s="116"/>
    </row>
    <row r="959" spans="1:5" ht="14.25">
      <c r="A959" s="217" t="s">
        <v>780</v>
      </c>
      <c r="B959" s="63">
        <f>SUM(B960:B963)</f>
        <v>1666</v>
      </c>
      <c r="C959" s="63"/>
      <c r="D959" s="127"/>
      <c r="E959" s="63"/>
    </row>
    <row r="960" spans="1:5" ht="14.25">
      <c r="A960" s="216" t="s">
        <v>781</v>
      </c>
      <c r="B960" s="116">
        <v>1566</v>
      </c>
      <c r="C960" s="116"/>
      <c r="D960" s="128"/>
      <c r="E960" s="116"/>
    </row>
    <row r="961" spans="1:5" ht="14.25">
      <c r="A961" s="216" t="s">
        <v>782</v>
      </c>
      <c r="B961" s="116">
        <v>100</v>
      </c>
      <c r="C961" s="116"/>
      <c r="D961" s="128"/>
      <c r="E961" s="116"/>
    </row>
    <row r="962" spans="1:5" ht="14.25">
      <c r="A962" s="216" t="s">
        <v>783</v>
      </c>
      <c r="B962" s="116"/>
      <c r="C962" s="116"/>
      <c r="D962" s="128"/>
      <c r="E962" s="116"/>
    </row>
    <row r="963" spans="1:5" ht="14.25">
      <c r="A963" s="216" t="s">
        <v>784</v>
      </c>
      <c r="B963" s="116"/>
      <c r="C963" s="116"/>
      <c r="D963" s="128"/>
      <c r="E963" s="116"/>
    </row>
    <row r="964" spans="1:5" ht="14.25">
      <c r="A964" s="217" t="s">
        <v>785</v>
      </c>
      <c r="B964" s="63"/>
      <c r="C964" s="63"/>
      <c r="D964" s="127"/>
      <c r="E964" s="63"/>
    </row>
    <row r="965" spans="1:5" ht="14.25">
      <c r="A965" s="216" t="s">
        <v>786</v>
      </c>
      <c r="B965" s="116"/>
      <c r="C965" s="116"/>
      <c r="D965" s="128"/>
      <c r="E965" s="116"/>
    </row>
    <row r="966" spans="1:5" ht="14.25">
      <c r="A966" s="216" t="s">
        <v>787</v>
      </c>
      <c r="B966" s="116"/>
      <c r="C966" s="116"/>
      <c r="D966" s="128"/>
      <c r="E966" s="116"/>
    </row>
    <row r="967" spans="1:5" ht="14.25">
      <c r="A967" s="282" t="s">
        <v>788</v>
      </c>
      <c r="B967" s="75">
        <f>SUM(B968,B978,B994,B999,B1010,B1017,B1025)</f>
        <v>2091</v>
      </c>
      <c r="C967" s="75">
        <f>SUM(C968,C978,C994,C999,C1010,C1017,C1025)</f>
        <v>269</v>
      </c>
      <c r="D967" s="267">
        <f>C967/B967</f>
        <v>0.1286</v>
      </c>
      <c r="E967" s="75"/>
    </row>
    <row r="968" spans="1:5" ht="14.25">
      <c r="A968" s="217" t="s">
        <v>789</v>
      </c>
      <c r="B968" s="63"/>
      <c r="C968" s="63"/>
      <c r="D968" s="127"/>
      <c r="E968" s="63"/>
    </row>
    <row r="969" spans="1:5" ht="14.25">
      <c r="A969" s="216" t="s">
        <v>57</v>
      </c>
      <c r="B969" s="116"/>
      <c r="C969" s="116"/>
      <c r="D969" s="128"/>
      <c r="E969" s="116"/>
    </row>
    <row r="970" spans="1:5" ht="14.25">
      <c r="A970" s="216" t="s">
        <v>58</v>
      </c>
      <c r="B970" s="116"/>
      <c r="C970" s="116"/>
      <c r="D970" s="128"/>
      <c r="E970" s="116"/>
    </row>
    <row r="971" spans="1:5" ht="14.25">
      <c r="A971" s="216" t="s">
        <v>59</v>
      </c>
      <c r="B971" s="116"/>
      <c r="C971" s="116"/>
      <c r="D971" s="128"/>
      <c r="E971" s="116"/>
    </row>
    <row r="972" spans="1:5" ht="14.25">
      <c r="A972" s="216" t="s">
        <v>790</v>
      </c>
      <c r="B972" s="116"/>
      <c r="C972" s="116"/>
      <c r="D972" s="128"/>
      <c r="E972" s="116"/>
    </row>
    <row r="973" spans="1:5" ht="14.25">
      <c r="A973" s="216" t="s">
        <v>791</v>
      </c>
      <c r="B973" s="116"/>
      <c r="C973" s="116"/>
      <c r="D973" s="128"/>
      <c r="E973" s="116"/>
    </row>
    <row r="974" spans="1:5" ht="14.25">
      <c r="A974" s="216" t="s">
        <v>792</v>
      </c>
      <c r="B974" s="116"/>
      <c r="C974" s="116"/>
      <c r="D974" s="128"/>
      <c r="E974" s="116"/>
    </row>
    <row r="975" spans="1:5" ht="14.25">
      <c r="A975" s="216" t="s">
        <v>793</v>
      </c>
      <c r="B975" s="116"/>
      <c r="C975" s="116"/>
      <c r="D975" s="128"/>
      <c r="E975" s="116"/>
    </row>
    <row r="976" spans="1:5" ht="14.25">
      <c r="A976" s="216" t="s">
        <v>794</v>
      </c>
      <c r="B976" s="116"/>
      <c r="C976" s="116"/>
      <c r="D976" s="128"/>
      <c r="E976" s="116"/>
    </row>
    <row r="977" spans="1:5" ht="14.25">
      <c r="A977" s="216" t="s">
        <v>795</v>
      </c>
      <c r="B977" s="116"/>
      <c r="C977" s="116"/>
      <c r="D977" s="128"/>
      <c r="E977" s="116"/>
    </row>
    <row r="978" spans="1:5" ht="14.25">
      <c r="A978" s="217" t="s">
        <v>796</v>
      </c>
      <c r="B978" s="63">
        <f>SUM(B979:B993)</f>
        <v>386</v>
      </c>
      <c r="C978" s="63"/>
      <c r="D978" s="127"/>
      <c r="E978" s="63"/>
    </row>
    <row r="979" spans="1:5" ht="14.25">
      <c r="A979" s="216" t="s">
        <v>57</v>
      </c>
      <c r="B979" s="116"/>
      <c r="C979" s="116"/>
      <c r="D979" s="128"/>
      <c r="E979" s="116"/>
    </row>
    <row r="980" spans="1:5" ht="14.25">
      <c r="A980" s="216" t="s">
        <v>58</v>
      </c>
      <c r="B980" s="116"/>
      <c r="C980" s="116"/>
      <c r="D980" s="128"/>
      <c r="E980" s="116"/>
    </row>
    <row r="981" spans="1:5" ht="14.25">
      <c r="A981" s="216" t="s">
        <v>59</v>
      </c>
      <c r="B981" s="116"/>
      <c r="C981" s="116"/>
      <c r="D981" s="128"/>
      <c r="E981" s="116"/>
    </row>
    <row r="982" spans="1:5" ht="14.25">
      <c r="A982" s="216" t="s">
        <v>797</v>
      </c>
      <c r="B982" s="116"/>
      <c r="C982" s="116"/>
      <c r="D982" s="128"/>
      <c r="E982" s="116"/>
    </row>
    <row r="983" spans="1:5" ht="14.25">
      <c r="A983" s="216" t="s">
        <v>798</v>
      </c>
      <c r="B983" s="116"/>
      <c r="C983" s="116"/>
      <c r="D983" s="128"/>
      <c r="E983" s="116"/>
    </row>
    <row r="984" spans="1:5" ht="14.25">
      <c r="A984" s="216" t="s">
        <v>799</v>
      </c>
      <c r="B984" s="116"/>
      <c r="C984" s="116"/>
      <c r="D984" s="128"/>
      <c r="E984" s="116"/>
    </row>
    <row r="985" spans="1:5" ht="14.25">
      <c r="A985" s="216" t="s">
        <v>800</v>
      </c>
      <c r="B985" s="116"/>
      <c r="C985" s="116"/>
      <c r="D985" s="128"/>
      <c r="E985" s="116"/>
    </row>
    <row r="986" spans="1:5" ht="14.25">
      <c r="A986" s="216" t="s">
        <v>801</v>
      </c>
      <c r="B986" s="116"/>
      <c r="C986" s="116"/>
      <c r="D986" s="128"/>
      <c r="E986" s="116"/>
    </row>
    <row r="987" spans="1:5" ht="14.25">
      <c r="A987" s="216" t="s">
        <v>802</v>
      </c>
      <c r="B987" s="116"/>
      <c r="C987" s="116"/>
      <c r="D987" s="128"/>
      <c r="E987" s="116"/>
    </row>
    <row r="988" spans="1:5" ht="14.25">
      <c r="A988" s="216" t="s">
        <v>803</v>
      </c>
      <c r="B988" s="116"/>
      <c r="C988" s="116"/>
      <c r="D988" s="128"/>
      <c r="E988" s="116"/>
    </row>
    <row r="989" spans="1:5" ht="14.25">
      <c r="A989" s="216" t="s">
        <v>804</v>
      </c>
      <c r="B989" s="116"/>
      <c r="C989" s="116"/>
      <c r="D989" s="128"/>
      <c r="E989" s="116"/>
    </row>
    <row r="990" spans="1:5" ht="14.25">
      <c r="A990" s="216" t="s">
        <v>805</v>
      </c>
      <c r="B990" s="116"/>
      <c r="C990" s="116"/>
      <c r="D990" s="128"/>
      <c r="E990" s="116"/>
    </row>
    <row r="991" spans="1:5" ht="14.25">
      <c r="A991" s="216" t="s">
        <v>806</v>
      </c>
      <c r="B991" s="116"/>
      <c r="C991" s="116"/>
      <c r="D991" s="128"/>
      <c r="E991" s="116"/>
    </row>
    <row r="992" spans="1:5" ht="14.25">
      <c r="A992" s="216" t="s">
        <v>807</v>
      </c>
      <c r="B992" s="116"/>
      <c r="C992" s="116"/>
      <c r="D992" s="128"/>
      <c r="E992" s="116"/>
    </row>
    <row r="993" spans="1:5" ht="14.25">
      <c r="A993" s="216" t="s">
        <v>808</v>
      </c>
      <c r="B993" s="116">
        <v>386</v>
      </c>
      <c r="C993" s="116"/>
      <c r="D993" s="128"/>
      <c r="E993" s="116"/>
    </row>
    <row r="994" spans="1:5" ht="14.25">
      <c r="A994" s="217" t="s">
        <v>809</v>
      </c>
      <c r="B994" s="63"/>
      <c r="C994" s="63"/>
      <c r="D994" s="127"/>
      <c r="E994" s="63"/>
    </row>
    <row r="995" spans="1:5" ht="14.25">
      <c r="A995" s="216" t="s">
        <v>57</v>
      </c>
      <c r="B995" s="116"/>
      <c r="C995" s="116"/>
      <c r="D995" s="128"/>
      <c r="E995" s="116"/>
    </row>
    <row r="996" spans="1:5" ht="14.25">
      <c r="A996" s="216" t="s">
        <v>58</v>
      </c>
      <c r="B996" s="116"/>
      <c r="C996" s="116"/>
      <c r="D996" s="128"/>
      <c r="E996" s="116"/>
    </row>
    <row r="997" spans="1:5" ht="14.25">
      <c r="A997" s="216" t="s">
        <v>59</v>
      </c>
      <c r="B997" s="116"/>
      <c r="C997" s="116"/>
      <c r="D997" s="128"/>
      <c r="E997" s="116"/>
    </row>
    <row r="998" spans="1:5" ht="14.25">
      <c r="A998" s="216" t="s">
        <v>810</v>
      </c>
      <c r="B998" s="116"/>
      <c r="C998" s="116"/>
      <c r="D998" s="128"/>
      <c r="E998" s="116"/>
    </row>
    <row r="999" spans="1:5" ht="14.25">
      <c r="A999" s="217" t="s">
        <v>811</v>
      </c>
      <c r="B999" s="63">
        <f>SUM(B1000:B1009)</f>
        <v>281</v>
      </c>
      <c r="C999" s="63">
        <f>SUM(C1000:C1009)</f>
        <v>249</v>
      </c>
      <c r="D999" s="127">
        <f>C999/B999</f>
        <v>0.8861</v>
      </c>
      <c r="E999" s="63"/>
    </row>
    <row r="1000" spans="1:5" ht="14.25">
      <c r="A1000" s="216" t="s">
        <v>57</v>
      </c>
      <c r="B1000" s="116">
        <v>221</v>
      </c>
      <c r="C1000" s="116">
        <v>199</v>
      </c>
      <c r="D1000" s="128">
        <f>C1000/B1000</f>
        <v>0.9005</v>
      </c>
      <c r="E1000" s="116"/>
    </row>
    <row r="1001" spans="1:5" ht="14.25">
      <c r="A1001" s="216" t="s">
        <v>58</v>
      </c>
      <c r="B1001" s="116">
        <v>10</v>
      </c>
      <c r="C1001" s="116">
        <v>10</v>
      </c>
      <c r="D1001" s="128">
        <f>C1001/B1001</f>
        <v>1</v>
      </c>
      <c r="E1001" s="116"/>
    </row>
    <row r="1002" spans="1:5" ht="14.25">
      <c r="A1002" s="216" t="s">
        <v>59</v>
      </c>
      <c r="B1002" s="116"/>
      <c r="C1002" s="116"/>
      <c r="D1002" s="128"/>
      <c r="E1002" s="116"/>
    </row>
    <row r="1003" spans="1:5" ht="14.25">
      <c r="A1003" s="216" t="s">
        <v>812</v>
      </c>
      <c r="B1003" s="116">
        <v>5</v>
      </c>
      <c r="C1003" s="116">
        <v>5</v>
      </c>
      <c r="D1003" s="128">
        <f>C1003/B1003</f>
        <v>1</v>
      </c>
      <c r="E1003" s="116"/>
    </row>
    <row r="1004" spans="1:5" ht="14.25">
      <c r="A1004" s="216" t="s">
        <v>813</v>
      </c>
      <c r="B1004" s="116"/>
      <c r="C1004" s="116"/>
      <c r="D1004" s="128"/>
      <c r="E1004" s="116"/>
    </row>
    <row r="1005" spans="1:5" ht="14.25">
      <c r="A1005" s="216" t="s">
        <v>814</v>
      </c>
      <c r="B1005" s="116"/>
      <c r="C1005" s="116"/>
      <c r="D1005" s="128"/>
      <c r="E1005" s="116"/>
    </row>
    <row r="1006" spans="1:5" ht="14.25">
      <c r="A1006" s="216" t="s">
        <v>815</v>
      </c>
      <c r="B1006" s="116"/>
      <c r="C1006" s="116">
        <v>5</v>
      </c>
      <c r="D1006" s="128"/>
      <c r="E1006" s="116"/>
    </row>
    <row r="1007" spans="1:5" ht="14.25">
      <c r="A1007" s="216" t="s">
        <v>816</v>
      </c>
      <c r="B1007" s="116"/>
      <c r="C1007" s="116"/>
      <c r="D1007" s="128"/>
      <c r="E1007" s="116"/>
    </row>
    <row r="1008" spans="1:5" ht="14.25">
      <c r="A1008" s="216" t="s">
        <v>66</v>
      </c>
      <c r="B1008" s="116"/>
      <c r="C1008" s="116"/>
      <c r="D1008" s="128"/>
      <c r="E1008" s="116"/>
    </row>
    <row r="1009" spans="1:5" ht="14.25">
      <c r="A1009" s="216" t="s">
        <v>817</v>
      </c>
      <c r="B1009" s="116">
        <v>45</v>
      </c>
      <c r="C1009" s="116">
        <v>30</v>
      </c>
      <c r="D1009" s="128">
        <f>C1009/B1009</f>
        <v>0.6667</v>
      </c>
      <c r="E1009" s="116"/>
    </row>
    <row r="1010" spans="1:5" ht="14.25">
      <c r="A1010" s="217" t="s">
        <v>818</v>
      </c>
      <c r="B1010" s="63"/>
      <c r="C1010" s="63">
        <f>SUM(C1011:C1016)</f>
        <v>20</v>
      </c>
      <c r="D1010" s="127"/>
      <c r="E1010" s="63"/>
    </row>
    <row r="1011" spans="1:5" ht="14.25">
      <c r="A1011" s="216" t="s">
        <v>57</v>
      </c>
      <c r="B1011" s="116"/>
      <c r="C1011" s="116"/>
      <c r="D1011" s="128"/>
      <c r="E1011" s="116"/>
    </row>
    <row r="1012" spans="1:5" ht="14.25">
      <c r="A1012" s="216" t="s">
        <v>58</v>
      </c>
      <c r="B1012" s="116"/>
      <c r="C1012" s="116"/>
      <c r="D1012" s="128"/>
      <c r="E1012" s="116"/>
    </row>
    <row r="1013" spans="1:5" ht="14.25">
      <c r="A1013" s="216" t="s">
        <v>59</v>
      </c>
      <c r="B1013" s="116"/>
      <c r="C1013" s="116"/>
      <c r="D1013" s="128"/>
      <c r="E1013" s="116"/>
    </row>
    <row r="1014" spans="1:5" ht="14.25">
      <c r="A1014" s="216" t="s">
        <v>819</v>
      </c>
      <c r="B1014" s="116"/>
      <c r="C1014" s="116"/>
      <c r="D1014" s="128"/>
      <c r="E1014" s="116"/>
    </row>
    <row r="1015" spans="1:5" ht="14.25">
      <c r="A1015" s="216" t="s">
        <v>820</v>
      </c>
      <c r="B1015" s="116"/>
      <c r="C1015" s="116"/>
      <c r="D1015" s="128"/>
      <c r="E1015" s="116"/>
    </row>
    <row r="1016" spans="1:5" ht="14.25">
      <c r="A1016" s="216" t="s">
        <v>821</v>
      </c>
      <c r="B1016" s="116"/>
      <c r="C1016" s="116">
        <v>20</v>
      </c>
      <c r="D1016" s="128"/>
      <c r="E1016" s="116"/>
    </row>
    <row r="1017" spans="1:5" ht="14.25">
      <c r="A1017" s="217" t="s">
        <v>822</v>
      </c>
      <c r="B1017" s="63">
        <f>SUM(B1018:B1024)</f>
        <v>1424</v>
      </c>
      <c r="C1017" s="63"/>
      <c r="D1017" s="127"/>
      <c r="E1017" s="63"/>
    </row>
    <row r="1018" spans="1:5" ht="14.25">
      <c r="A1018" s="216" t="s">
        <v>57</v>
      </c>
      <c r="B1018" s="116"/>
      <c r="C1018" s="116"/>
      <c r="D1018" s="128"/>
      <c r="E1018" s="116"/>
    </row>
    <row r="1019" spans="1:5" ht="14.25">
      <c r="A1019" s="216" t="s">
        <v>58</v>
      </c>
      <c r="B1019" s="116"/>
      <c r="C1019" s="116"/>
      <c r="D1019" s="128"/>
      <c r="E1019" s="116"/>
    </row>
    <row r="1020" spans="1:5" ht="14.25">
      <c r="A1020" s="216" t="s">
        <v>59</v>
      </c>
      <c r="B1020" s="116"/>
      <c r="C1020" s="116"/>
      <c r="D1020" s="128"/>
      <c r="E1020" s="116"/>
    </row>
    <row r="1021" spans="1:5" ht="14.25">
      <c r="A1021" s="216" t="s">
        <v>823</v>
      </c>
      <c r="B1021" s="116"/>
      <c r="C1021" s="116"/>
      <c r="D1021" s="128"/>
      <c r="E1021" s="116"/>
    </row>
    <row r="1022" spans="1:5" ht="14.25">
      <c r="A1022" s="216" t="s">
        <v>824</v>
      </c>
      <c r="B1022" s="116">
        <v>120</v>
      </c>
      <c r="C1022" s="116"/>
      <c r="D1022" s="128"/>
      <c r="E1022" s="116"/>
    </row>
    <row r="1023" spans="1:5" ht="14.25">
      <c r="A1023" s="216" t="s">
        <v>825</v>
      </c>
      <c r="B1023" s="116"/>
      <c r="C1023" s="116"/>
      <c r="D1023" s="128"/>
      <c r="E1023" s="116"/>
    </row>
    <row r="1024" spans="1:5" ht="14.25">
      <c r="A1024" s="216" t="s">
        <v>826</v>
      </c>
      <c r="B1024" s="116">
        <v>1304</v>
      </c>
      <c r="C1024" s="116"/>
      <c r="D1024" s="128"/>
      <c r="E1024" s="116"/>
    </row>
    <row r="1025" spans="1:5" ht="14.25">
      <c r="A1025" s="217" t="s">
        <v>827</v>
      </c>
      <c r="B1025" s="63"/>
      <c r="C1025" s="63"/>
      <c r="D1025" s="127"/>
      <c r="E1025" s="63"/>
    </row>
    <row r="1026" spans="1:5" ht="14.25">
      <c r="A1026" s="216" t="s">
        <v>828</v>
      </c>
      <c r="B1026" s="116"/>
      <c r="C1026" s="116"/>
      <c r="D1026" s="128"/>
      <c r="E1026" s="116"/>
    </row>
    <row r="1027" spans="1:5" ht="14.25">
      <c r="A1027" s="216" t="s">
        <v>829</v>
      </c>
      <c r="B1027" s="116"/>
      <c r="C1027" s="116"/>
      <c r="D1027" s="128"/>
      <c r="E1027" s="116"/>
    </row>
    <row r="1028" spans="1:5" ht="14.25">
      <c r="A1028" s="216" t="s">
        <v>830</v>
      </c>
      <c r="B1028" s="116"/>
      <c r="C1028" s="116"/>
      <c r="D1028" s="128"/>
      <c r="E1028" s="116"/>
    </row>
    <row r="1029" spans="1:5" ht="14.25">
      <c r="A1029" s="216" t="s">
        <v>831</v>
      </c>
      <c r="B1029" s="116"/>
      <c r="C1029" s="116"/>
      <c r="D1029" s="128"/>
      <c r="E1029" s="116"/>
    </row>
    <row r="1030" spans="1:5" ht="14.25">
      <c r="A1030" s="216" t="s">
        <v>832</v>
      </c>
      <c r="B1030" s="116"/>
      <c r="C1030" s="116"/>
      <c r="D1030" s="128"/>
      <c r="E1030" s="116"/>
    </row>
    <row r="1031" spans="1:5" ht="14.25">
      <c r="A1031" s="282" t="s">
        <v>833</v>
      </c>
      <c r="B1031" s="75">
        <f>SUM(B1032,B1042,B1048)</f>
        <v>9201</v>
      </c>
      <c r="C1031" s="75">
        <f>SUM(C1032,C1042,C1048)</f>
        <v>62</v>
      </c>
      <c r="D1031" s="267">
        <f>C1031/B1031</f>
        <v>0.0067</v>
      </c>
      <c r="E1031" s="75"/>
    </row>
    <row r="1032" spans="1:5" ht="14.25">
      <c r="A1032" s="217" t="s">
        <v>834</v>
      </c>
      <c r="B1032" s="63">
        <f>SUM(B1033:B1041)</f>
        <v>8677</v>
      </c>
      <c r="C1032" s="63">
        <f>SUM(C1033:C1041)</f>
        <v>62</v>
      </c>
      <c r="D1032" s="127">
        <f>C1032/B1032</f>
        <v>0.0071</v>
      </c>
      <c r="E1032" s="63"/>
    </row>
    <row r="1033" spans="1:5" ht="14.25">
      <c r="A1033" s="216" t="s">
        <v>57</v>
      </c>
      <c r="B1033" s="116"/>
      <c r="C1033" s="116"/>
      <c r="D1033" s="128"/>
      <c r="E1033" s="116"/>
    </row>
    <row r="1034" spans="1:5" ht="14.25">
      <c r="A1034" s="216" t="s">
        <v>58</v>
      </c>
      <c r="B1034" s="116"/>
      <c r="C1034" s="116"/>
      <c r="D1034" s="128"/>
      <c r="E1034" s="116"/>
    </row>
    <row r="1035" spans="1:5" ht="14.25">
      <c r="A1035" s="216" t="s">
        <v>59</v>
      </c>
      <c r="B1035" s="116"/>
      <c r="C1035" s="116"/>
      <c r="D1035" s="128"/>
      <c r="E1035" s="116"/>
    </row>
    <row r="1036" spans="1:5" ht="14.25">
      <c r="A1036" s="216" t="s">
        <v>835</v>
      </c>
      <c r="B1036" s="116"/>
      <c r="C1036" s="116"/>
      <c r="D1036" s="128"/>
      <c r="E1036" s="116"/>
    </row>
    <row r="1037" spans="1:5" ht="14.25">
      <c r="A1037" s="216" t="s">
        <v>836</v>
      </c>
      <c r="B1037" s="116"/>
      <c r="C1037" s="116"/>
      <c r="D1037" s="128"/>
      <c r="E1037" s="116"/>
    </row>
    <row r="1038" spans="1:5" ht="14.25">
      <c r="A1038" s="216" t="s">
        <v>837</v>
      </c>
      <c r="B1038" s="116"/>
      <c r="C1038" s="116"/>
      <c r="D1038" s="128"/>
      <c r="E1038" s="116"/>
    </row>
    <row r="1039" spans="1:5" ht="14.25">
      <c r="A1039" s="216" t="s">
        <v>838</v>
      </c>
      <c r="B1039" s="116">
        <v>7158</v>
      </c>
      <c r="C1039" s="116"/>
      <c r="D1039" s="128"/>
      <c r="E1039" s="116"/>
    </row>
    <row r="1040" spans="1:5" ht="14.25">
      <c r="A1040" s="216" t="s">
        <v>66</v>
      </c>
      <c r="B1040" s="116">
        <v>62</v>
      </c>
      <c r="C1040" s="116">
        <v>62</v>
      </c>
      <c r="D1040" s="128">
        <f>C1040/B1040</f>
        <v>1</v>
      </c>
      <c r="E1040" s="116"/>
    </row>
    <row r="1041" spans="1:5" ht="14.25">
      <c r="A1041" s="216" t="s">
        <v>839</v>
      </c>
      <c r="B1041" s="116">
        <v>1457</v>
      </c>
      <c r="C1041" s="116"/>
      <c r="D1041" s="128"/>
      <c r="E1041" s="116"/>
    </row>
    <row r="1042" spans="1:5" ht="14.25">
      <c r="A1042" s="217" t="s">
        <v>840</v>
      </c>
      <c r="B1042" s="63"/>
      <c r="C1042" s="63"/>
      <c r="D1042" s="127"/>
      <c r="E1042" s="63"/>
    </row>
    <row r="1043" spans="1:5" ht="14.25">
      <c r="A1043" s="216" t="s">
        <v>57</v>
      </c>
      <c r="B1043" s="116"/>
      <c r="C1043" s="116"/>
      <c r="D1043" s="128"/>
      <c r="E1043" s="116"/>
    </row>
    <row r="1044" spans="1:5" ht="14.25">
      <c r="A1044" s="216" t="s">
        <v>58</v>
      </c>
      <c r="B1044" s="116"/>
      <c r="C1044" s="116"/>
      <c r="D1044" s="128"/>
      <c r="E1044" s="116"/>
    </row>
    <row r="1045" spans="1:5" ht="14.25">
      <c r="A1045" s="216" t="s">
        <v>59</v>
      </c>
      <c r="B1045" s="116"/>
      <c r="C1045" s="116"/>
      <c r="D1045" s="128"/>
      <c r="E1045" s="116"/>
    </row>
    <row r="1046" spans="1:5" ht="14.25">
      <c r="A1046" s="216" t="s">
        <v>841</v>
      </c>
      <c r="B1046" s="116"/>
      <c r="C1046" s="116"/>
      <c r="D1046" s="128"/>
      <c r="E1046" s="116"/>
    </row>
    <row r="1047" spans="1:5" ht="14.25">
      <c r="A1047" s="216" t="s">
        <v>842</v>
      </c>
      <c r="B1047" s="116"/>
      <c r="C1047" s="116"/>
      <c r="D1047" s="128"/>
      <c r="E1047" s="116"/>
    </row>
    <row r="1048" spans="1:5" ht="14.25">
      <c r="A1048" s="217" t="s">
        <v>843</v>
      </c>
      <c r="B1048" s="63">
        <f>SUM(B1049:B1050)</f>
        <v>524</v>
      </c>
      <c r="C1048" s="63"/>
      <c r="D1048" s="127"/>
      <c r="E1048" s="63"/>
    </row>
    <row r="1049" spans="1:5" ht="14.25">
      <c r="A1049" s="216" t="s">
        <v>844</v>
      </c>
      <c r="B1049" s="116"/>
      <c r="C1049" s="116"/>
      <c r="D1049" s="128"/>
      <c r="E1049" s="116"/>
    </row>
    <row r="1050" spans="1:5" ht="14.25">
      <c r="A1050" s="216" t="s">
        <v>845</v>
      </c>
      <c r="B1050" s="116">
        <v>524</v>
      </c>
      <c r="C1050" s="116"/>
      <c r="D1050" s="128"/>
      <c r="E1050" s="116"/>
    </row>
    <row r="1051" spans="1:5" ht="14.25">
      <c r="A1051" s="282" t="s">
        <v>846</v>
      </c>
      <c r="B1051" s="75"/>
      <c r="C1051" s="75"/>
      <c r="D1051" s="267"/>
      <c r="E1051" s="75"/>
    </row>
    <row r="1052" spans="1:5" ht="14.25">
      <c r="A1052" s="217" t="s">
        <v>847</v>
      </c>
      <c r="B1052" s="63"/>
      <c r="C1052" s="63"/>
      <c r="D1052" s="127"/>
      <c r="E1052" s="63"/>
    </row>
    <row r="1053" spans="1:5" ht="14.25">
      <c r="A1053" s="216" t="s">
        <v>57</v>
      </c>
      <c r="B1053" s="116"/>
      <c r="C1053" s="116"/>
      <c r="D1053" s="128"/>
      <c r="E1053" s="116"/>
    </row>
    <row r="1054" spans="1:5" ht="14.25">
      <c r="A1054" s="216" t="s">
        <v>58</v>
      </c>
      <c r="B1054" s="116"/>
      <c r="C1054" s="116"/>
      <c r="D1054" s="128"/>
      <c r="E1054" s="116"/>
    </row>
    <row r="1055" spans="1:5" ht="14.25">
      <c r="A1055" s="216" t="s">
        <v>59</v>
      </c>
      <c r="B1055" s="116"/>
      <c r="C1055" s="116"/>
      <c r="D1055" s="128"/>
      <c r="E1055" s="116"/>
    </row>
    <row r="1056" spans="1:5" ht="14.25">
      <c r="A1056" s="216" t="s">
        <v>848</v>
      </c>
      <c r="B1056" s="116"/>
      <c r="C1056" s="116"/>
      <c r="D1056" s="128"/>
      <c r="E1056" s="116"/>
    </row>
    <row r="1057" spans="1:5" ht="14.25">
      <c r="A1057" s="216" t="s">
        <v>66</v>
      </c>
      <c r="B1057" s="116"/>
      <c r="C1057" s="116"/>
      <c r="D1057" s="128"/>
      <c r="E1057" s="116"/>
    </row>
    <row r="1058" spans="1:5" ht="14.25">
      <c r="A1058" s="216" t="s">
        <v>849</v>
      </c>
      <c r="B1058" s="116"/>
      <c r="C1058" s="116"/>
      <c r="D1058" s="128"/>
      <c r="E1058" s="116"/>
    </row>
    <row r="1059" spans="1:5" ht="14.25">
      <c r="A1059" s="217" t="s">
        <v>850</v>
      </c>
      <c r="B1059" s="63"/>
      <c r="C1059" s="63"/>
      <c r="D1059" s="127"/>
      <c r="E1059" s="63"/>
    </row>
    <row r="1060" spans="1:5" ht="14.25">
      <c r="A1060" s="216" t="s">
        <v>851</v>
      </c>
      <c r="B1060" s="116"/>
      <c r="C1060" s="116"/>
      <c r="D1060" s="128"/>
      <c r="E1060" s="116"/>
    </row>
    <row r="1061" spans="1:5" ht="14.25">
      <c r="A1061" s="216" t="s">
        <v>852</v>
      </c>
      <c r="B1061" s="116"/>
      <c r="C1061" s="116"/>
      <c r="D1061" s="128"/>
      <c r="E1061" s="116"/>
    </row>
    <row r="1062" spans="1:5" ht="14.25">
      <c r="A1062" s="216" t="s">
        <v>853</v>
      </c>
      <c r="B1062" s="116"/>
      <c r="C1062" s="116"/>
      <c r="D1062" s="128"/>
      <c r="E1062" s="116"/>
    </row>
    <row r="1063" spans="1:5" ht="14.25">
      <c r="A1063" s="216" t="s">
        <v>854</v>
      </c>
      <c r="B1063" s="116"/>
      <c r="C1063" s="116"/>
      <c r="D1063" s="128"/>
      <c r="E1063" s="116"/>
    </row>
    <row r="1064" spans="1:5" ht="14.25">
      <c r="A1064" s="216" t="s">
        <v>855</v>
      </c>
      <c r="B1064" s="116"/>
      <c r="C1064" s="116"/>
      <c r="D1064" s="128"/>
      <c r="E1064" s="116"/>
    </row>
    <row r="1065" spans="1:5" ht="14.25">
      <c r="A1065" s="216" t="s">
        <v>856</v>
      </c>
      <c r="B1065" s="116"/>
      <c r="C1065" s="116"/>
      <c r="D1065" s="128"/>
      <c r="E1065" s="116"/>
    </row>
    <row r="1066" spans="1:5" ht="14.25">
      <c r="A1066" s="216" t="s">
        <v>857</v>
      </c>
      <c r="B1066" s="116"/>
      <c r="C1066" s="116"/>
      <c r="D1066" s="128"/>
      <c r="E1066" s="116"/>
    </row>
    <row r="1067" spans="1:5" ht="14.25">
      <c r="A1067" s="216" t="s">
        <v>858</v>
      </c>
      <c r="B1067" s="116"/>
      <c r="C1067" s="116"/>
      <c r="D1067" s="128"/>
      <c r="E1067" s="116"/>
    </row>
    <row r="1068" spans="1:5" ht="14.25">
      <c r="A1068" s="216" t="s">
        <v>859</v>
      </c>
      <c r="B1068" s="116"/>
      <c r="C1068" s="116"/>
      <c r="D1068" s="128"/>
      <c r="E1068" s="116"/>
    </row>
    <row r="1069" spans="1:5" ht="14.25">
      <c r="A1069" s="217" t="s">
        <v>860</v>
      </c>
      <c r="B1069" s="63"/>
      <c r="C1069" s="63"/>
      <c r="D1069" s="127"/>
      <c r="E1069" s="63"/>
    </row>
    <row r="1070" spans="1:5" ht="14.25">
      <c r="A1070" s="216" t="s">
        <v>861</v>
      </c>
      <c r="B1070" s="116"/>
      <c r="C1070" s="116"/>
      <c r="D1070" s="128"/>
      <c r="E1070" s="116"/>
    </row>
    <row r="1071" spans="1:5" ht="14.25">
      <c r="A1071" s="283" t="s">
        <v>862</v>
      </c>
      <c r="B1071" s="116"/>
      <c r="C1071" s="116"/>
      <c r="D1071" s="128"/>
      <c r="E1071" s="116"/>
    </row>
    <row r="1072" spans="1:5" ht="14.25">
      <c r="A1072" s="216" t="s">
        <v>863</v>
      </c>
      <c r="B1072" s="116"/>
      <c r="C1072" s="116"/>
      <c r="D1072" s="128"/>
      <c r="E1072" s="116"/>
    </row>
    <row r="1073" spans="1:5" ht="14.25">
      <c r="A1073" s="216" t="s">
        <v>864</v>
      </c>
      <c r="B1073" s="116"/>
      <c r="C1073" s="116"/>
      <c r="D1073" s="128"/>
      <c r="E1073" s="116"/>
    </row>
    <row r="1074" spans="1:5" ht="14.25">
      <c r="A1074" s="216" t="s">
        <v>865</v>
      </c>
      <c r="B1074" s="116"/>
      <c r="C1074" s="116"/>
      <c r="D1074" s="128"/>
      <c r="E1074" s="116"/>
    </row>
    <row r="1075" spans="1:5" ht="14.25">
      <c r="A1075" s="217" t="s">
        <v>866</v>
      </c>
      <c r="B1075" s="63"/>
      <c r="C1075" s="63"/>
      <c r="D1075" s="127"/>
      <c r="E1075" s="63"/>
    </row>
    <row r="1076" spans="1:5" ht="14.25">
      <c r="A1076" s="216" t="s">
        <v>867</v>
      </c>
      <c r="B1076" s="116"/>
      <c r="C1076" s="116"/>
      <c r="D1076" s="128"/>
      <c r="E1076" s="116"/>
    </row>
    <row r="1077" spans="1:5" ht="14.25">
      <c r="A1077" s="216" t="s">
        <v>868</v>
      </c>
      <c r="B1077" s="116"/>
      <c r="C1077" s="116"/>
      <c r="D1077" s="128"/>
      <c r="E1077" s="116"/>
    </row>
    <row r="1078" spans="1:5" ht="14.25">
      <c r="A1078" s="217" t="s">
        <v>869</v>
      </c>
      <c r="B1078" s="63"/>
      <c r="C1078" s="63"/>
      <c r="D1078" s="127"/>
      <c r="E1078" s="63"/>
    </row>
    <row r="1079" spans="1:5" ht="14.25">
      <c r="A1079" s="216" t="s">
        <v>870</v>
      </c>
      <c r="B1079" s="116"/>
      <c r="C1079" s="116"/>
      <c r="D1079" s="128"/>
      <c r="E1079" s="116"/>
    </row>
    <row r="1080" spans="1:5" ht="14.25">
      <c r="A1080" s="216" t="s">
        <v>871</v>
      </c>
      <c r="B1080" s="116"/>
      <c r="C1080" s="116"/>
      <c r="D1080" s="128"/>
      <c r="E1080" s="116"/>
    </row>
    <row r="1081" spans="1:5" ht="14.25">
      <c r="A1081" s="282" t="s">
        <v>872</v>
      </c>
      <c r="B1081" s="75"/>
      <c r="C1081" s="75"/>
      <c r="D1081" s="267"/>
      <c r="E1081" s="75"/>
    </row>
    <row r="1082" spans="1:5" ht="14.25">
      <c r="A1082" s="216" t="s">
        <v>873</v>
      </c>
      <c r="B1082" s="116"/>
      <c r="C1082" s="116"/>
      <c r="D1082" s="128"/>
      <c r="E1082" s="116"/>
    </row>
    <row r="1083" spans="1:5" ht="14.25">
      <c r="A1083" s="216" t="s">
        <v>874</v>
      </c>
      <c r="B1083" s="116"/>
      <c r="C1083" s="116"/>
      <c r="D1083" s="128"/>
      <c r="E1083" s="116"/>
    </row>
    <row r="1084" spans="1:5" ht="14.25">
      <c r="A1084" s="216" t="s">
        <v>875</v>
      </c>
      <c r="B1084" s="116"/>
      <c r="C1084" s="116"/>
      <c r="D1084" s="128"/>
      <c r="E1084" s="116"/>
    </row>
    <row r="1085" spans="1:5" ht="14.25">
      <c r="A1085" s="216" t="s">
        <v>876</v>
      </c>
      <c r="B1085" s="116"/>
      <c r="C1085" s="116"/>
      <c r="D1085" s="128"/>
      <c r="E1085" s="116"/>
    </row>
    <row r="1086" spans="1:5" ht="14.25">
      <c r="A1086" s="216" t="s">
        <v>877</v>
      </c>
      <c r="B1086" s="116"/>
      <c r="C1086" s="116"/>
      <c r="D1086" s="128"/>
      <c r="E1086" s="116"/>
    </row>
    <row r="1087" spans="1:5" ht="14.25">
      <c r="A1087" s="216" t="s">
        <v>878</v>
      </c>
      <c r="B1087" s="116"/>
      <c r="C1087" s="116"/>
      <c r="D1087" s="128"/>
      <c r="E1087" s="116"/>
    </row>
    <row r="1088" spans="1:5" ht="14.25">
      <c r="A1088" s="216" t="s">
        <v>879</v>
      </c>
      <c r="B1088" s="116"/>
      <c r="C1088" s="116"/>
      <c r="D1088" s="128"/>
      <c r="E1088" s="116"/>
    </row>
    <row r="1089" spans="1:5" ht="14.25">
      <c r="A1089" s="216" t="s">
        <v>880</v>
      </c>
      <c r="B1089" s="116"/>
      <c r="C1089" s="116"/>
      <c r="D1089" s="128"/>
      <c r="E1089" s="116"/>
    </row>
    <row r="1090" spans="1:5" ht="14.25">
      <c r="A1090" s="216" t="s">
        <v>881</v>
      </c>
      <c r="B1090" s="116"/>
      <c r="C1090" s="116"/>
      <c r="D1090" s="128"/>
      <c r="E1090" s="116"/>
    </row>
    <row r="1091" spans="1:5" ht="14.25">
      <c r="A1091" s="282" t="s">
        <v>882</v>
      </c>
      <c r="B1091" s="75">
        <f>SUM(B1092,B1119,B1134)</f>
        <v>4550</v>
      </c>
      <c r="C1091" s="75">
        <f>SUM(C1092,C1119,C1134)</f>
        <v>3499</v>
      </c>
      <c r="D1091" s="267">
        <f>C1091/B1091</f>
        <v>0.769</v>
      </c>
      <c r="E1091" s="75"/>
    </row>
    <row r="1092" spans="1:5" ht="14.25">
      <c r="A1092" s="217" t="s">
        <v>883</v>
      </c>
      <c r="B1092" s="63">
        <f>SUM(B1093:B1118)</f>
        <v>4460</v>
      </c>
      <c r="C1092" s="63">
        <f>SUM(C1093:C1118)</f>
        <v>3439</v>
      </c>
      <c r="D1092" s="127">
        <f>C1092/B1092</f>
        <v>0.7711</v>
      </c>
      <c r="E1092" s="63"/>
    </row>
    <row r="1093" spans="1:5" ht="14.25">
      <c r="A1093" s="216" t="s">
        <v>57</v>
      </c>
      <c r="B1093" s="116">
        <v>46</v>
      </c>
      <c r="C1093" s="116"/>
      <c r="D1093" s="128"/>
      <c r="E1093" s="116"/>
    </row>
    <row r="1094" spans="1:5" ht="14.25">
      <c r="A1094" s="216" t="s">
        <v>58</v>
      </c>
      <c r="B1094" s="116">
        <v>25</v>
      </c>
      <c r="C1094" s="116">
        <v>19</v>
      </c>
      <c r="D1094" s="128">
        <f>C1094/B1094</f>
        <v>0.76</v>
      </c>
      <c r="E1094" s="116"/>
    </row>
    <row r="1095" spans="1:5" ht="14.25">
      <c r="A1095" s="216" t="s">
        <v>59</v>
      </c>
      <c r="B1095" s="116"/>
      <c r="C1095" s="116"/>
      <c r="D1095" s="128"/>
      <c r="E1095" s="116"/>
    </row>
    <row r="1096" spans="1:5" ht="14.25">
      <c r="A1096" s="216" t="s">
        <v>884</v>
      </c>
      <c r="B1096" s="116">
        <v>5</v>
      </c>
      <c r="C1096" s="116">
        <v>56</v>
      </c>
      <c r="D1096" s="128">
        <f>C1096/B1096</f>
        <v>11.2</v>
      </c>
      <c r="E1096" s="116"/>
    </row>
    <row r="1097" spans="1:5" ht="14.25">
      <c r="A1097" s="216" t="s">
        <v>885</v>
      </c>
      <c r="B1097" s="116">
        <v>5</v>
      </c>
      <c r="C1097" s="116">
        <v>5</v>
      </c>
      <c r="D1097" s="128">
        <f>C1097/B1097</f>
        <v>1</v>
      </c>
      <c r="E1097" s="116"/>
    </row>
    <row r="1098" spans="1:5" ht="14.25">
      <c r="A1098" s="216" t="s">
        <v>886</v>
      </c>
      <c r="B1098" s="116"/>
      <c r="C1098" s="116"/>
      <c r="D1098" s="128"/>
      <c r="E1098" s="116"/>
    </row>
    <row r="1099" spans="1:5" ht="14.25">
      <c r="A1099" s="216" t="s">
        <v>887</v>
      </c>
      <c r="B1099" s="116">
        <v>9</v>
      </c>
      <c r="C1099" s="116"/>
      <c r="D1099" s="128"/>
      <c r="E1099" s="116"/>
    </row>
    <row r="1100" spans="1:5" ht="14.25">
      <c r="A1100" s="216" t="s">
        <v>888</v>
      </c>
      <c r="B1100" s="116">
        <v>20</v>
      </c>
      <c r="C1100" s="116">
        <v>20</v>
      </c>
      <c r="D1100" s="128">
        <f>C1100/B1100</f>
        <v>1</v>
      </c>
      <c r="E1100" s="116"/>
    </row>
    <row r="1101" spans="1:5" ht="14.25">
      <c r="A1101" s="216" t="s">
        <v>889</v>
      </c>
      <c r="B1101" s="116"/>
      <c r="C1101" s="116"/>
      <c r="D1101" s="128"/>
      <c r="E1101" s="116"/>
    </row>
    <row r="1102" spans="1:5" ht="14.25">
      <c r="A1102" s="216" t="s">
        <v>890</v>
      </c>
      <c r="B1102" s="116"/>
      <c r="C1102" s="116"/>
      <c r="D1102" s="128"/>
      <c r="E1102" s="116"/>
    </row>
    <row r="1103" spans="1:5" ht="14.25">
      <c r="A1103" s="216" t="s">
        <v>891</v>
      </c>
      <c r="B1103" s="116"/>
      <c r="C1103" s="116">
        <v>20</v>
      </c>
      <c r="D1103" s="128"/>
      <c r="E1103" s="116"/>
    </row>
    <row r="1104" spans="1:5" ht="14.25">
      <c r="A1104" s="216" t="s">
        <v>892</v>
      </c>
      <c r="B1104" s="116"/>
      <c r="C1104" s="116"/>
      <c r="D1104" s="128"/>
      <c r="E1104" s="116"/>
    </row>
    <row r="1105" spans="1:5" ht="14.25">
      <c r="A1105" s="216" t="s">
        <v>893</v>
      </c>
      <c r="B1105" s="116"/>
      <c r="C1105" s="116"/>
      <c r="D1105" s="128"/>
      <c r="E1105" s="116"/>
    </row>
    <row r="1106" spans="1:5" ht="14.25">
      <c r="A1106" s="216" t="s">
        <v>894</v>
      </c>
      <c r="B1106" s="116"/>
      <c r="C1106" s="116"/>
      <c r="D1106" s="128"/>
      <c r="E1106" s="116"/>
    </row>
    <row r="1107" spans="1:5" ht="14.25">
      <c r="A1107" s="216" t="s">
        <v>895</v>
      </c>
      <c r="B1107" s="116"/>
      <c r="C1107" s="116"/>
      <c r="D1107" s="128"/>
      <c r="E1107" s="116"/>
    </row>
    <row r="1108" spans="1:5" ht="14.25">
      <c r="A1108" s="216" t="s">
        <v>896</v>
      </c>
      <c r="B1108" s="116"/>
      <c r="C1108" s="116"/>
      <c r="D1108" s="128"/>
      <c r="E1108" s="116"/>
    </row>
    <row r="1109" spans="1:5" ht="14.25">
      <c r="A1109" s="216" t="s">
        <v>897</v>
      </c>
      <c r="B1109" s="116"/>
      <c r="C1109" s="116"/>
      <c r="D1109" s="128"/>
      <c r="E1109" s="116"/>
    </row>
    <row r="1110" spans="1:5" ht="14.25">
      <c r="A1110" s="216" t="s">
        <v>898</v>
      </c>
      <c r="B1110" s="116"/>
      <c r="C1110" s="116"/>
      <c r="D1110" s="128"/>
      <c r="E1110" s="116"/>
    </row>
    <row r="1111" spans="1:5" ht="14.25">
      <c r="A1111" s="216" t="s">
        <v>899</v>
      </c>
      <c r="B1111" s="116"/>
      <c r="C1111" s="116"/>
      <c r="D1111" s="128"/>
      <c r="E1111" s="116"/>
    </row>
    <row r="1112" spans="1:5" ht="14.25">
      <c r="A1112" s="216" t="s">
        <v>900</v>
      </c>
      <c r="B1112" s="116"/>
      <c r="C1112" s="116"/>
      <c r="D1112" s="128"/>
      <c r="E1112" s="116"/>
    </row>
    <row r="1113" spans="1:5" ht="14.25">
      <c r="A1113" s="216" t="s">
        <v>901</v>
      </c>
      <c r="B1113" s="116"/>
      <c r="C1113" s="116"/>
      <c r="D1113" s="128"/>
      <c r="E1113" s="116"/>
    </row>
    <row r="1114" spans="1:5" ht="14.25">
      <c r="A1114" s="216" t="s">
        <v>902</v>
      </c>
      <c r="B1114" s="116"/>
      <c r="C1114" s="116"/>
      <c r="D1114" s="128"/>
      <c r="E1114" s="116"/>
    </row>
    <row r="1115" spans="1:5" ht="14.25">
      <c r="A1115" s="216" t="s">
        <v>903</v>
      </c>
      <c r="B1115" s="116"/>
      <c r="C1115" s="116"/>
      <c r="D1115" s="128"/>
      <c r="E1115" s="116"/>
    </row>
    <row r="1116" spans="1:5" ht="14.25">
      <c r="A1116" s="216" t="s">
        <v>904</v>
      </c>
      <c r="B1116" s="116"/>
      <c r="C1116" s="116"/>
      <c r="D1116" s="128"/>
      <c r="E1116" s="116"/>
    </row>
    <row r="1117" spans="1:5" ht="14.25">
      <c r="A1117" s="216" t="s">
        <v>66</v>
      </c>
      <c r="B1117" s="116">
        <v>4316</v>
      </c>
      <c r="C1117" s="116">
        <v>3309</v>
      </c>
      <c r="D1117" s="128">
        <f>C1117/B1117</f>
        <v>0.7667</v>
      </c>
      <c r="E1117" s="116"/>
    </row>
    <row r="1118" spans="1:5" ht="14.25">
      <c r="A1118" s="216" t="s">
        <v>905</v>
      </c>
      <c r="B1118" s="116">
        <v>34</v>
      </c>
      <c r="C1118" s="116">
        <v>10</v>
      </c>
      <c r="D1118" s="128">
        <f>C1118/B1118</f>
        <v>0.2941</v>
      </c>
      <c r="E1118" s="116"/>
    </row>
    <row r="1119" spans="1:5" ht="14.25">
      <c r="A1119" s="217" t="s">
        <v>906</v>
      </c>
      <c r="B1119" s="63">
        <f>SUM(B1120:B1133)</f>
        <v>90</v>
      </c>
      <c r="C1119" s="63">
        <f>SUM(C1120:C1133)</f>
        <v>60</v>
      </c>
      <c r="D1119" s="127">
        <f>C1119/B1119</f>
        <v>0.6667</v>
      </c>
      <c r="E1119" s="63"/>
    </row>
    <row r="1120" spans="1:5" ht="14.25">
      <c r="A1120" s="216" t="s">
        <v>57</v>
      </c>
      <c r="B1120" s="116"/>
      <c r="C1120" s="116"/>
      <c r="D1120" s="128"/>
      <c r="E1120" s="116"/>
    </row>
    <row r="1121" spans="1:5" ht="14.25">
      <c r="A1121" s="216" t="s">
        <v>58</v>
      </c>
      <c r="B1121" s="116"/>
      <c r="C1121" s="116"/>
      <c r="D1121" s="128"/>
      <c r="E1121" s="116"/>
    </row>
    <row r="1122" spans="1:5" ht="14.25">
      <c r="A1122" s="216" t="s">
        <v>59</v>
      </c>
      <c r="B1122" s="116"/>
      <c r="C1122" s="116"/>
      <c r="D1122" s="128"/>
      <c r="E1122" s="116"/>
    </row>
    <row r="1123" spans="1:5" ht="14.25">
      <c r="A1123" s="216" t="s">
        <v>907</v>
      </c>
      <c r="B1123" s="116">
        <v>90</v>
      </c>
      <c r="C1123" s="116">
        <v>60</v>
      </c>
      <c r="D1123" s="128">
        <f>C1123/B1123</f>
        <v>0.6667</v>
      </c>
      <c r="E1123" s="116"/>
    </row>
    <row r="1124" spans="1:5" ht="14.25">
      <c r="A1124" s="216" t="s">
        <v>908</v>
      </c>
      <c r="B1124" s="116"/>
      <c r="C1124" s="116"/>
      <c r="D1124" s="128"/>
      <c r="E1124" s="116"/>
    </row>
    <row r="1125" spans="1:5" ht="14.25">
      <c r="A1125" s="216" t="s">
        <v>909</v>
      </c>
      <c r="B1125" s="116"/>
      <c r="C1125" s="116"/>
      <c r="D1125" s="128"/>
      <c r="E1125" s="116"/>
    </row>
    <row r="1126" spans="1:5" ht="14.25">
      <c r="A1126" s="216" t="s">
        <v>910</v>
      </c>
      <c r="B1126" s="116"/>
      <c r="C1126" s="116"/>
      <c r="D1126" s="128"/>
      <c r="E1126" s="116"/>
    </row>
    <row r="1127" spans="1:5" ht="14.25">
      <c r="A1127" s="216" t="s">
        <v>911</v>
      </c>
      <c r="B1127" s="116"/>
      <c r="C1127" s="116"/>
      <c r="D1127" s="128"/>
      <c r="E1127" s="116"/>
    </row>
    <row r="1128" spans="1:5" ht="14.25">
      <c r="A1128" s="216" t="s">
        <v>912</v>
      </c>
      <c r="B1128" s="116"/>
      <c r="C1128" s="116"/>
      <c r="D1128" s="128"/>
      <c r="E1128" s="116"/>
    </row>
    <row r="1129" spans="1:5" ht="14.25">
      <c r="A1129" s="216" t="s">
        <v>913</v>
      </c>
      <c r="B1129" s="116"/>
      <c r="C1129" s="116"/>
      <c r="D1129" s="128"/>
      <c r="E1129" s="116"/>
    </row>
    <row r="1130" spans="1:5" ht="14.25">
      <c r="A1130" s="216" t="s">
        <v>914</v>
      </c>
      <c r="B1130" s="116"/>
      <c r="C1130" s="116"/>
      <c r="D1130" s="128"/>
      <c r="E1130" s="116"/>
    </row>
    <row r="1131" spans="1:5" ht="14.25">
      <c r="A1131" s="216" t="s">
        <v>915</v>
      </c>
      <c r="B1131" s="116"/>
      <c r="C1131" s="116"/>
      <c r="D1131" s="128"/>
      <c r="E1131" s="116"/>
    </row>
    <row r="1132" spans="1:5" ht="14.25">
      <c r="A1132" s="216" t="s">
        <v>916</v>
      </c>
      <c r="B1132" s="116"/>
      <c r="C1132" s="116"/>
      <c r="D1132" s="128"/>
      <c r="E1132" s="116"/>
    </row>
    <row r="1133" spans="1:5" ht="14.25">
      <c r="A1133" s="216" t="s">
        <v>917</v>
      </c>
      <c r="B1133" s="116"/>
      <c r="C1133" s="116"/>
      <c r="D1133" s="128"/>
      <c r="E1133" s="116"/>
    </row>
    <row r="1134" spans="1:5" ht="14.25">
      <c r="A1134" s="217" t="s">
        <v>918</v>
      </c>
      <c r="B1134" s="63"/>
      <c r="C1134" s="63"/>
      <c r="D1134" s="127"/>
      <c r="E1134" s="63"/>
    </row>
    <row r="1135" spans="1:5" ht="14.25">
      <c r="A1135" s="282" t="s">
        <v>919</v>
      </c>
      <c r="B1135" s="75">
        <f>SUM(B1136,B1147,B1151)</f>
        <v>23185</v>
      </c>
      <c r="C1135" s="75">
        <f>SUM(C1136,C1147,C1151)</f>
        <v>16884</v>
      </c>
      <c r="D1135" s="267">
        <f>C1135/B1135</f>
        <v>0.7282</v>
      </c>
      <c r="E1135" s="75"/>
    </row>
    <row r="1136" spans="1:5" ht="14.25">
      <c r="A1136" s="217" t="s">
        <v>920</v>
      </c>
      <c r="B1136" s="63">
        <f>SUM(B1137:B1146)</f>
        <v>13478</v>
      </c>
      <c r="C1136" s="63">
        <f>SUM(C1137:C1146)</f>
        <v>8976</v>
      </c>
      <c r="D1136" s="127">
        <f>C1136/B1136</f>
        <v>0.666</v>
      </c>
      <c r="E1136" s="63"/>
    </row>
    <row r="1137" spans="1:5" ht="14.25">
      <c r="A1137" s="216" t="s">
        <v>921</v>
      </c>
      <c r="B1137" s="116"/>
      <c r="C1137" s="116"/>
      <c r="D1137" s="128"/>
      <c r="E1137" s="116"/>
    </row>
    <row r="1138" spans="1:5" ht="14.25">
      <c r="A1138" s="216" t="s">
        <v>922</v>
      </c>
      <c r="B1138" s="116"/>
      <c r="C1138" s="116"/>
      <c r="D1138" s="128"/>
      <c r="E1138" s="116"/>
    </row>
    <row r="1139" spans="1:5" ht="14.25">
      <c r="A1139" s="216" t="s">
        <v>923</v>
      </c>
      <c r="B1139" s="116">
        <v>10374</v>
      </c>
      <c r="C1139" s="116">
        <v>8931</v>
      </c>
      <c r="D1139" s="128">
        <f>C1139/B1139</f>
        <v>0.8609</v>
      </c>
      <c r="E1139" s="116"/>
    </row>
    <row r="1140" spans="1:5" ht="14.25">
      <c r="A1140" s="216" t="s">
        <v>924</v>
      </c>
      <c r="B1140" s="116"/>
      <c r="C1140" s="116"/>
      <c r="D1140" s="128"/>
      <c r="E1140" s="116"/>
    </row>
    <row r="1141" spans="1:5" ht="14.25">
      <c r="A1141" s="216" t="s">
        <v>925</v>
      </c>
      <c r="B1141" s="116">
        <v>142</v>
      </c>
      <c r="C1141" s="116">
        <v>20</v>
      </c>
      <c r="D1141" s="128">
        <f>C1141/B1141</f>
        <v>0.1408</v>
      </c>
      <c r="E1141" s="116"/>
    </row>
    <row r="1142" spans="1:5" ht="14.25">
      <c r="A1142" s="216" t="s">
        <v>926</v>
      </c>
      <c r="B1142" s="116">
        <v>93</v>
      </c>
      <c r="C1142" s="116"/>
      <c r="D1142" s="128"/>
      <c r="E1142" s="116"/>
    </row>
    <row r="1143" spans="1:5" ht="14.25">
      <c r="A1143" s="216" t="s">
        <v>927</v>
      </c>
      <c r="B1143" s="116">
        <v>444</v>
      </c>
      <c r="C1143" s="116"/>
      <c r="D1143" s="128"/>
      <c r="E1143" s="116"/>
    </row>
    <row r="1144" spans="1:5" ht="14.25">
      <c r="A1144" s="216" t="s">
        <v>928</v>
      </c>
      <c r="B1144" s="116">
        <v>512</v>
      </c>
      <c r="C1144" s="116"/>
      <c r="D1144" s="128"/>
      <c r="E1144" s="116"/>
    </row>
    <row r="1145" spans="1:5" ht="14.25">
      <c r="A1145" s="216" t="s">
        <v>929</v>
      </c>
      <c r="B1145" s="116"/>
      <c r="C1145" s="116"/>
      <c r="D1145" s="128"/>
      <c r="E1145" s="116"/>
    </row>
    <row r="1146" spans="1:5" ht="14.25">
      <c r="A1146" s="216" t="s">
        <v>930</v>
      </c>
      <c r="B1146" s="116">
        <v>1913</v>
      </c>
      <c r="C1146" s="116">
        <v>25</v>
      </c>
      <c r="D1146" s="128">
        <f>C1146/B1146</f>
        <v>0.0131</v>
      </c>
      <c r="E1146" s="116"/>
    </row>
    <row r="1147" spans="1:5" ht="14.25">
      <c r="A1147" s="217" t="s">
        <v>931</v>
      </c>
      <c r="B1147" s="63">
        <f>SUM(B1148:B1150)</f>
        <v>9692</v>
      </c>
      <c r="C1147" s="63">
        <f>SUM(C1148:C1150)</f>
        <v>7908</v>
      </c>
      <c r="D1147" s="127">
        <f>C1147/B1147</f>
        <v>0.8159</v>
      </c>
      <c r="E1147" s="63"/>
    </row>
    <row r="1148" spans="1:5" ht="14.25">
      <c r="A1148" s="216" t="s">
        <v>932</v>
      </c>
      <c r="B1148" s="116">
        <v>9692</v>
      </c>
      <c r="C1148" s="116">
        <v>7908</v>
      </c>
      <c r="D1148" s="128">
        <f>C1148/B1148</f>
        <v>0.8159</v>
      </c>
      <c r="E1148" s="116"/>
    </row>
    <row r="1149" spans="1:5" ht="14.25">
      <c r="A1149" s="216" t="s">
        <v>933</v>
      </c>
      <c r="B1149" s="116"/>
      <c r="C1149" s="116"/>
      <c r="D1149" s="128"/>
      <c r="E1149" s="116"/>
    </row>
    <row r="1150" spans="1:5" ht="14.25">
      <c r="A1150" s="216" t="s">
        <v>934</v>
      </c>
      <c r="B1150" s="116"/>
      <c r="C1150" s="116"/>
      <c r="D1150" s="128"/>
      <c r="E1150" s="116"/>
    </row>
    <row r="1151" spans="1:5" ht="14.25">
      <c r="A1151" s="217" t="s">
        <v>935</v>
      </c>
      <c r="B1151" s="63">
        <f>SUM(B1152:B1154)</f>
        <v>15</v>
      </c>
      <c r="C1151" s="63"/>
      <c r="D1151" s="127"/>
      <c r="E1151" s="63"/>
    </row>
    <row r="1152" spans="1:5" ht="14.25">
      <c r="A1152" s="216" t="s">
        <v>936</v>
      </c>
      <c r="B1152" s="116"/>
      <c r="C1152" s="116"/>
      <c r="D1152" s="128"/>
      <c r="E1152" s="116"/>
    </row>
    <row r="1153" spans="1:5" ht="14.25">
      <c r="A1153" s="216" t="s">
        <v>937</v>
      </c>
      <c r="B1153" s="116"/>
      <c r="C1153" s="116"/>
      <c r="D1153" s="128"/>
      <c r="E1153" s="116"/>
    </row>
    <row r="1154" spans="1:5" ht="14.25">
      <c r="A1154" s="216" t="s">
        <v>938</v>
      </c>
      <c r="B1154" s="116">
        <v>15</v>
      </c>
      <c r="C1154" s="116"/>
      <c r="D1154" s="128"/>
      <c r="E1154" s="116"/>
    </row>
    <row r="1155" spans="1:5" ht="14.25">
      <c r="A1155" s="282" t="s">
        <v>939</v>
      </c>
      <c r="B1155" s="75">
        <f>SUM(B1156,B1174,B1180,B1186)</f>
        <v>2159</v>
      </c>
      <c r="C1155" s="75">
        <f>SUM(C1156,C1174,C1180,C1186)</f>
        <v>208</v>
      </c>
      <c r="D1155" s="267">
        <f>C1155/B1155</f>
        <v>0.0963</v>
      </c>
      <c r="E1155" s="75"/>
    </row>
    <row r="1156" spans="1:5" ht="14.25">
      <c r="A1156" s="217" t="s">
        <v>940</v>
      </c>
      <c r="B1156" s="63">
        <f>SUM(B1157:B1173)</f>
        <v>1255</v>
      </c>
      <c r="C1156" s="63">
        <f>SUM(C1157:C1173)</f>
        <v>55</v>
      </c>
      <c r="D1156" s="127">
        <f>C1156/B1156</f>
        <v>0.0438</v>
      </c>
      <c r="E1156" s="63"/>
    </row>
    <row r="1157" spans="1:5" ht="14.25">
      <c r="A1157" s="216" t="s">
        <v>57</v>
      </c>
      <c r="B1157" s="116"/>
      <c r="C1157" s="116"/>
      <c r="D1157" s="128"/>
      <c r="E1157" s="116"/>
    </row>
    <row r="1158" spans="1:5" ht="14.25">
      <c r="A1158" s="216" t="s">
        <v>58</v>
      </c>
      <c r="B1158" s="116"/>
      <c r="C1158" s="116"/>
      <c r="D1158" s="128"/>
      <c r="E1158" s="116"/>
    </row>
    <row r="1159" spans="1:5" ht="14.25">
      <c r="A1159" s="216" t="s">
        <v>59</v>
      </c>
      <c r="B1159" s="116"/>
      <c r="C1159" s="116"/>
      <c r="D1159" s="128"/>
      <c r="E1159" s="116"/>
    </row>
    <row r="1160" spans="1:5" ht="14.25">
      <c r="A1160" s="216" t="s">
        <v>941</v>
      </c>
      <c r="B1160" s="116"/>
      <c r="C1160" s="116"/>
      <c r="D1160" s="128"/>
      <c r="E1160" s="116"/>
    </row>
    <row r="1161" spans="1:5" ht="14.25">
      <c r="A1161" s="216" t="s">
        <v>942</v>
      </c>
      <c r="B1161" s="116"/>
      <c r="C1161" s="116"/>
      <c r="D1161" s="128"/>
      <c r="E1161" s="116"/>
    </row>
    <row r="1162" spans="1:5" ht="14.25">
      <c r="A1162" s="216" t="s">
        <v>943</v>
      </c>
      <c r="B1162" s="116"/>
      <c r="C1162" s="116"/>
      <c r="D1162" s="128"/>
      <c r="E1162" s="116"/>
    </row>
    <row r="1163" spans="1:5" ht="14.25">
      <c r="A1163" s="216" t="s">
        <v>944</v>
      </c>
      <c r="B1163" s="116"/>
      <c r="C1163" s="116"/>
      <c r="D1163" s="128"/>
      <c r="E1163" s="116"/>
    </row>
    <row r="1164" spans="1:5" ht="14.25">
      <c r="A1164" s="216" t="s">
        <v>945</v>
      </c>
      <c r="B1164" s="116"/>
      <c r="C1164" s="116"/>
      <c r="D1164" s="128"/>
      <c r="E1164" s="116"/>
    </row>
    <row r="1165" spans="1:5" ht="14.25">
      <c r="A1165" s="216" t="s">
        <v>946</v>
      </c>
      <c r="B1165" s="116"/>
      <c r="C1165" s="116"/>
      <c r="D1165" s="128"/>
      <c r="E1165" s="116"/>
    </row>
    <row r="1166" spans="1:5" ht="14.25">
      <c r="A1166" s="216" t="s">
        <v>947</v>
      </c>
      <c r="B1166" s="116"/>
      <c r="C1166" s="116"/>
      <c r="D1166" s="128"/>
      <c r="E1166" s="116"/>
    </row>
    <row r="1167" spans="1:5" ht="14.25">
      <c r="A1167" s="216" t="s">
        <v>948</v>
      </c>
      <c r="B1167" s="116"/>
      <c r="C1167" s="116"/>
      <c r="D1167" s="128"/>
      <c r="E1167" s="116"/>
    </row>
    <row r="1168" spans="1:5" ht="14.25">
      <c r="A1168" s="216" t="s">
        <v>949</v>
      </c>
      <c r="B1168" s="116"/>
      <c r="C1168" s="116"/>
      <c r="D1168" s="128"/>
      <c r="E1168" s="116"/>
    </row>
    <row r="1169" spans="1:5" ht="14.25">
      <c r="A1169" s="216" t="s">
        <v>950</v>
      </c>
      <c r="B1169" s="116"/>
      <c r="C1169" s="116"/>
      <c r="D1169" s="128"/>
      <c r="E1169" s="116"/>
    </row>
    <row r="1170" spans="1:5" ht="14.25">
      <c r="A1170" s="216" t="s">
        <v>951</v>
      </c>
      <c r="B1170" s="116"/>
      <c r="C1170" s="116"/>
      <c r="D1170" s="128"/>
      <c r="E1170" s="116"/>
    </row>
    <row r="1171" spans="1:5" ht="14.25">
      <c r="A1171" s="216" t="s">
        <v>952</v>
      </c>
      <c r="B1171" s="116"/>
      <c r="C1171" s="116"/>
      <c r="D1171" s="128"/>
      <c r="E1171" s="116"/>
    </row>
    <row r="1172" spans="1:5" ht="14.25">
      <c r="A1172" s="216" t="s">
        <v>66</v>
      </c>
      <c r="B1172" s="116"/>
      <c r="C1172" s="116"/>
      <c r="D1172" s="128"/>
      <c r="E1172" s="116"/>
    </row>
    <row r="1173" spans="1:5" ht="14.25">
      <c r="A1173" s="216" t="s">
        <v>953</v>
      </c>
      <c r="B1173" s="116">
        <v>1255</v>
      </c>
      <c r="C1173" s="116">
        <v>55</v>
      </c>
      <c r="D1173" s="128">
        <f>C1173/B1173</f>
        <v>0.0438</v>
      </c>
      <c r="E1173" s="116"/>
    </row>
    <row r="1174" spans="1:5" ht="14.25">
      <c r="A1174" s="217" t="s">
        <v>954</v>
      </c>
      <c r="B1174" s="63"/>
      <c r="C1174" s="63"/>
      <c r="D1174" s="127"/>
      <c r="E1174" s="63"/>
    </row>
    <row r="1175" spans="1:5" ht="14.25">
      <c r="A1175" s="216" t="s">
        <v>955</v>
      </c>
      <c r="B1175" s="116"/>
      <c r="C1175" s="116"/>
      <c r="D1175" s="128"/>
      <c r="E1175" s="116"/>
    </row>
    <row r="1176" spans="1:5" ht="14.25">
      <c r="A1176" s="216" t="s">
        <v>956</v>
      </c>
      <c r="B1176" s="116"/>
      <c r="C1176" s="116"/>
      <c r="D1176" s="128"/>
      <c r="E1176" s="116"/>
    </row>
    <row r="1177" spans="1:5" ht="14.25">
      <c r="A1177" s="216" t="s">
        <v>957</v>
      </c>
      <c r="B1177" s="116"/>
      <c r="C1177" s="116"/>
      <c r="D1177" s="128"/>
      <c r="E1177" s="116"/>
    </row>
    <row r="1178" spans="1:5" ht="14.25">
      <c r="A1178" s="216" t="s">
        <v>958</v>
      </c>
      <c r="B1178" s="116"/>
      <c r="C1178" s="116"/>
      <c r="D1178" s="128"/>
      <c r="E1178" s="116"/>
    </row>
    <row r="1179" spans="1:5" ht="14.25">
      <c r="A1179" s="216" t="s">
        <v>959</v>
      </c>
      <c r="B1179" s="116"/>
      <c r="C1179" s="116"/>
      <c r="D1179" s="128"/>
      <c r="E1179" s="116"/>
    </row>
    <row r="1180" spans="1:5" ht="14.25">
      <c r="A1180" s="217" t="s">
        <v>960</v>
      </c>
      <c r="B1180" s="63">
        <f>SUM(B1181:B1185)</f>
        <v>904</v>
      </c>
      <c r="C1180" s="63">
        <f>SUM(C1181:C1185)</f>
        <v>153</v>
      </c>
      <c r="D1180" s="127">
        <f>C1180/B1180</f>
        <v>0.1692</v>
      </c>
      <c r="E1180" s="63"/>
    </row>
    <row r="1181" spans="1:5" ht="14.25">
      <c r="A1181" s="216" t="s">
        <v>961</v>
      </c>
      <c r="B1181" s="116">
        <v>193</v>
      </c>
      <c r="C1181" s="116">
        <v>153</v>
      </c>
      <c r="D1181" s="128">
        <f>C1181/B1181</f>
        <v>0.7927</v>
      </c>
      <c r="E1181" s="116"/>
    </row>
    <row r="1182" spans="1:5" ht="14.25">
      <c r="A1182" s="216" t="s">
        <v>962</v>
      </c>
      <c r="B1182" s="116"/>
      <c r="C1182" s="116"/>
      <c r="D1182" s="128"/>
      <c r="E1182" s="116"/>
    </row>
    <row r="1183" spans="1:5" ht="14.25">
      <c r="A1183" s="216" t="s">
        <v>963</v>
      </c>
      <c r="B1183" s="116"/>
      <c r="C1183" s="116"/>
      <c r="D1183" s="128"/>
      <c r="E1183" s="116"/>
    </row>
    <row r="1184" spans="1:5" ht="14.25">
      <c r="A1184" s="216" t="s">
        <v>964</v>
      </c>
      <c r="B1184" s="116"/>
      <c r="C1184" s="116"/>
      <c r="D1184" s="128"/>
      <c r="E1184" s="116"/>
    </row>
    <row r="1185" spans="1:5" ht="14.25">
      <c r="A1185" s="216" t="s">
        <v>965</v>
      </c>
      <c r="B1185" s="116">
        <v>711</v>
      </c>
      <c r="C1185" s="116"/>
      <c r="D1185" s="128"/>
      <c r="E1185" s="116"/>
    </row>
    <row r="1186" spans="1:5" ht="14.25">
      <c r="A1186" s="217" t="s">
        <v>966</v>
      </c>
      <c r="B1186" s="63"/>
      <c r="C1186" s="63"/>
      <c r="D1186" s="127"/>
      <c r="E1186" s="63"/>
    </row>
    <row r="1187" spans="1:5" ht="14.25">
      <c r="A1187" s="216" t="s">
        <v>967</v>
      </c>
      <c r="B1187" s="116"/>
      <c r="C1187" s="116"/>
      <c r="D1187" s="128"/>
      <c r="E1187" s="116"/>
    </row>
    <row r="1188" spans="1:5" ht="14.25">
      <c r="A1188" s="216" t="s">
        <v>968</v>
      </c>
      <c r="B1188" s="116"/>
      <c r="C1188" s="116"/>
      <c r="D1188" s="128"/>
      <c r="E1188" s="116"/>
    </row>
    <row r="1189" spans="1:5" ht="14.25">
      <c r="A1189" s="216" t="s">
        <v>969</v>
      </c>
      <c r="B1189" s="116"/>
      <c r="C1189" s="116"/>
      <c r="D1189" s="128"/>
      <c r="E1189" s="116"/>
    </row>
    <row r="1190" spans="1:5" ht="14.25">
      <c r="A1190" s="216" t="s">
        <v>970</v>
      </c>
      <c r="B1190" s="116"/>
      <c r="C1190" s="116"/>
      <c r="D1190" s="128"/>
      <c r="E1190" s="116"/>
    </row>
    <row r="1191" spans="1:5" ht="14.25">
      <c r="A1191" s="216" t="s">
        <v>971</v>
      </c>
      <c r="B1191" s="116"/>
      <c r="C1191" s="116"/>
      <c r="D1191" s="128"/>
      <c r="E1191" s="116"/>
    </row>
    <row r="1192" spans="1:5" ht="14.25">
      <c r="A1192" s="216" t="s">
        <v>972</v>
      </c>
      <c r="B1192" s="116"/>
      <c r="C1192" s="116"/>
      <c r="D1192" s="128"/>
      <c r="E1192" s="116"/>
    </row>
    <row r="1193" spans="1:5" ht="14.25">
      <c r="A1193" s="216" t="s">
        <v>973</v>
      </c>
      <c r="B1193" s="116"/>
      <c r="C1193" s="116"/>
      <c r="D1193" s="128"/>
      <c r="E1193" s="116"/>
    </row>
    <row r="1194" spans="1:5" ht="14.25">
      <c r="A1194" s="216" t="s">
        <v>974</v>
      </c>
      <c r="B1194" s="116"/>
      <c r="C1194" s="116"/>
      <c r="D1194" s="128"/>
      <c r="E1194" s="116"/>
    </row>
    <row r="1195" spans="1:5" ht="14.25">
      <c r="A1195" s="216" t="s">
        <v>975</v>
      </c>
      <c r="B1195" s="116"/>
      <c r="C1195" s="116"/>
      <c r="D1195" s="128"/>
      <c r="E1195" s="116"/>
    </row>
    <row r="1196" spans="1:5" ht="14.25">
      <c r="A1196" s="216" t="s">
        <v>976</v>
      </c>
      <c r="B1196" s="116"/>
      <c r="C1196" s="116"/>
      <c r="D1196" s="128"/>
      <c r="E1196" s="116"/>
    </row>
    <row r="1197" spans="1:5" ht="14.25">
      <c r="A1197" s="216" t="s">
        <v>977</v>
      </c>
      <c r="B1197" s="116"/>
      <c r="C1197" s="116"/>
      <c r="D1197" s="128"/>
      <c r="E1197" s="116"/>
    </row>
    <row r="1198" spans="1:5" ht="14.25">
      <c r="A1198" s="216" t="s">
        <v>978</v>
      </c>
      <c r="B1198" s="116"/>
      <c r="C1198" s="116"/>
      <c r="D1198" s="128"/>
      <c r="E1198" s="116"/>
    </row>
    <row r="1199" spans="1:5" ht="14.25">
      <c r="A1199" s="282" t="s">
        <v>979</v>
      </c>
      <c r="B1199" s="75">
        <f>SUM(B1200,B1212,B1218,B1224,B1232,B1245,B1249,B1253)</f>
        <v>1538</v>
      </c>
      <c r="C1199" s="75">
        <f>SUM(C1200,C1212,C1218,C1224,C1232,C1245,C1249,C1253)</f>
        <v>1291</v>
      </c>
      <c r="D1199" s="267">
        <f>C1199/B1199</f>
        <v>0.8394</v>
      </c>
      <c r="E1199" s="75"/>
    </row>
    <row r="1200" spans="1:5" ht="14.25">
      <c r="A1200" s="217" t="s">
        <v>980</v>
      </c>
      <c r="B1200" s="63">
        <f>SUM(B1201:B1211)</f>
        <v>556</v>
      </c>
      <c r="C1200" s="63">
        <f>SUM(C1201:C1211)</f>
        <v>543</v>
      </c>
      <c r="D1200" s="127">
        <f>C1200/B1200</f>
        <v>0.9766</v>
      </c>
      <c r="E1200" s="63"/>
    </row>
    <row r="1201" spans="1:5" ht="14.25">
      <c r="A1201" s="216" t="s">
        <v>57</v>
      </c>
      <c r="B1201" s="116">
        <v>362</v>
      </c>
      <c r="C1201" s="116">
        <v>353</v>
      </c>
      <c r="D1201" s="128">
        <f>C1201/B1201</f>
        <v>0.9751</v>
      </c>
      <c r="E1201" s="116"/>
    </row>
    <row r="1202" spans="1:5" ht="14.25">
      <c r="A1202" s="216" t="s">
        <v>58</v>
      </c>
      <c r="B1202" s="116"/>
      <c r="C1202" s="116"/>
      <c r="D1202" s="128"/>
      <c r="E1202" s="116"/>
    </row>
    <row r="1203" spans="1:5" ht="14.25">
      <c r="A1203" s="216" t="s">
        <v>59</v>
      </c>
      <c r="B1203" s="116"/>
      <c r="C1203" s="116"/>
      <c r="D1203" s="128"/>
      <c r="E1203" s="116"/>
    </row>
    <row r="1204" spans="1:5" ht="14.25">
      <c r="A1204" s="216" t="s">
        <v>981</v>
      </c>
      <c r="B1204" s="116">
        <v>4</v>
      </c>
      <c r="C1204" s="116"/>
      <c r="D1204" s="128"/>
      <c r="E1204" s="116"/>
    </row>
    <row r="1205" spans="1:5" ht="14.25">
      <c r="A1205" s="216" t="s">
        <v>982</v>
      </c>
      <c r="B1205" s="116"/>
      <c r="C1205" s="116"/>
      <c r="D1205" s="128"/>
      <c r="E1205" s="116"/>
    </row>
    <row r="1206" spans="1:5" ht="14.25">
      <c r="A1206" s="216" t="s">
        <v>983</v>
      </c>
      <c r="B1206" s="116">
        <v>50</v>
      </c>
      <c r="C1206" s="116">
        <v>50</v>
      </c>
      <c r="D1206" s="128">
        <f>C1206/B1206</f>
        <v>1</v>
      </c>
      <c r="E1206" s="116"/>
    </row>
    <row r="1207" spans="1:5" ht="14.25">
      <c r="A1207" s="216" t="s">
        <v>984</v>
      </c>
      <c r="B1207" s="116"/>
      <c r="C1207" s="116"/>
      <c r="D1207" s="128"/>
      <c r="E1207" s="116"/>
    </row>
    <row r="1208" spans="1:5" ht="14.25">
      <c r="A1208" s="216" t="s">
        <v>985</v>
      </c>
      <c r="B1208" s="116">
        <v>55</v>
      </c>
      <c r="C1208" s="116">
        <v>67</v>
      </c>
      <c r="D1208" s="128">
        <f>C1208/B1208</f>
        <v>1.2182</v>
      </c>
      <c r="E1208" s="116"/>
    </row>
    <row r="1209" spans="1:5" ht="14.25">
      <c r="A1209" s="216" t="s">
        <v>986</v>
      </c>
      <c r="B1209" s="116">
        <v>10</v>
      </c>
      <c r="C1209" s="116"/>
      <c r="D1209" s="128"/>
      <c r="E1209" s="116"/>
    </row>
    <row r="1210" spans="1:5" ht="14.25">
      <c r="A1210" s="216" t="s">
        <v>66</v>
      </c>
      <c r="B1210" s="116">
        <v>65</v>
      </c>
      <c r="C1210" s="116">
        <v>63</v>
      </c>
      <c r="D1210" s="128">
        <f>C1210/B1210</f>
        <v>0.9692</v>
      </c>
      <c r="E1210" s="116"/>
    </row>
    <row r="1211" spans="1:5" ht="14.25">
      <c r="A1211" s="216" t="s">
        <v>987</v>
      </c>
      <c r="B1211" s="116">
        <v>10</v>
      </c>
      <c r="C1211" s="116">
        <v>10</v>
      </c>
      <c r="D1211" s="128">
        <f>C1211/B1211</f>
        <v>1</v>
      </c>
      <c r="E1211" s="116"/>
    </row>
    <row r="1212" spans="1:5" ht="14.25">
      <c r="A1212" s="217" t="s">
        <v>988</v>
      </c>
      <c r="B1212" s="63">
        <f>SUM(B1213:B1217)</f>
        <v>472</v>
      </c>
      <c r="C1212" s="63">
        <f>SUM(C1213:C1217)</f>
        <v>612</v>
      </c>
      <c r="D1212" s="127">
        <f>C1212/B1212</f>
        <v>1.2966</v>
      </c>
      <c r="E1212" s="63"/>
    </row>
    <row r="1213" spans="1:5" ht="14.25">
      <c r="A1213" s="216" t="s">
        <v>57</v>
      </c>
      <c r="B1213" s="116">
        <v>472</v>
      </c>
      <c r="C1213" s="116">
        <v>612</v>
      </c>
      <c r="D1213" s="128">
        <f>C1213/B1213</f>
        <v>1.2966</v>
      </c>
      <c r="E1213" s="116"/>
    </row>
    <row r="1214" spans="1:5" ht="14.25">
      <c r="A1214" s="216" t="s">
        <v>58</v>
      </c>
      <c r="B1214" s="116"/>
      <c r="C1214" s="116"/>
      <c r="D1214" s="128"/>
      <c r="E1214" s="116"/>
    </row>
    <row r="1215" spans="1:5" ht="14.25">
      <c r="A1215" s="216" t="s">
        <v>59</v>
      </c>
      <c r="B1215" s="116"/>
      <c r="C1215" s="116"/>
      <c r="D1215" s="128"/>
      <c r="E1215" s="116"/>
    </row>
    <row r="1216" spans="1:5" ht="14.25">
      <c r="A1216" s="216" t="s">
        <v>989</v>
      </c>
      <c r="B1216" s="116"/>
      <c r="C1216" s="116"/>
      <c r="D1216" s="128"/>
      <c r="E1216" s="116"/>
    </row>
    <row r="1217" spans="1:5" ht="14.25">
      <c r="A1217" s="216" t="s">
        <v>990</v>
      </c>
      <c r="B1217" s="116"/>
      <c r="C1217" s="116"/>
      <c r="D1217" s="128"/>
      <c r="E1217" s="116"/>
    </row>
    <row r="1218" spans="1:5" ht="14.25">
      <c r="A1218" s="217" t="s">
        <v>991</v>
      </c>
      <c r="B1218" s="63"/>
      <c r="C1218" s="63"/>
      <c r="D1218" s="127"/>
      <c r="E1218" s="63"/>
    </row>
    <row r="1219" spans="1:5" ht="14.25">
      <c r="A1219" s="216" t="s">
        <v>57</v>
      </c>
      <c r="B1219" s="116"/>
      <c r="C1219" s="116"/>
      <c r="D1219" s="128"/>
      <c r="E1219" s="116"/>
    </row>
    <row r="1220" spans="1:5" ht="14.25">
      <c r="A1220" s="216" t="s">
        <v>58</v>
      </c>
      <c r="B1220" s="116"/>
      <c r="C1220" s="116"/>
      <c r="D1220" s="128"/>
      <c r="E1220" s="116"/>
    </row>
    <row r="1221" spans="1:5" ht="14.25">
      <c r="A1221" s="216" t="s">
        <v>59</v>
      </c>
      <c r="B1221" s="116"/>
      <c r="C1221" s="116"/>
      <c r="D1221" s="128"/>
      <c r="E1221" s="116"/>
    </row>
    <row r="1222" spans="1:5" ht="14.25">
      <c r="A1222" s="216" t="s">
        <v>992</v>
      </c>
      <c r="B1222" s="116"/>
      <c r="C1222" s="116"/>
      <c r="D1222" s="128"/>
      <c r="E1222" s="116"/>
    </row>
    <row r="1223" spans="1:5" ht="14.25">
      <c r="A1223" s="216" t="s">
        <v>993</v>
      </c>
      <c r="B1223" s="116"/>
      <c r="C1223" s="116"/>
      <c r="D1223" s="128"/>
      <c r="E1223" s="116"/>
    </row>
    <row r="1224" spans="1:5" ht="14.25">
      <c r="A1224" s="217" t="s">
        <v>994</v>
      </c>
      <c r="B1224" s="63"/>
      <c r="C1224" s="63"/>
      <c r="D1224" s="127"/>
      <c r="E1224" s="63"/>
    </row>
    <row r="1225" spans="1:5" ht="14.25">
      <c r="A1225" s="216" t="s">
        <v>57</v>
      </c>
      <c r="B1225" s="116"/>
      <c r="C1225" s="116"/>
      <c r="D1225" s="128"/>
      <c r="E1225" s="116"/>
    </row>
    <row r="1226" spans="1:5" ht="14.25">
      <c r="A1226" s="216" t="s">
        <v>58</v>
      </c>
      <c r="B1226" s="116"/>
      <c r="C1226" s="116"/>
      <c r="D1226" s="128"/>
      <c r="E1226" s="116"/>
    </row>
    <row r="1227" spans="1:5" ht="14.25">
      <c r="A1227" s="216" t="s">
        <v>59</v>
      </c>
      <c r="B1227" s="116"/>
      <c r="C1227" s="116"/>
      <c r="D1227" s="128"/>
      <c r="E1227" s="116"/>
    </row>
    <row r="1228" spans="1:5" ht="14.25">
      <c r="A1228" s="216" t="s">
        <v>995</v>
      </c>
      <c r="B1228" s="116"/>
      <c r="C1228" s="116"/>
      <c r="D1228" s="128"/>
      <c r="E1228" s="116"/>
    </row>
    <row r="1229" spans="1:5" ht="14.25">
      <c r="A1229" s="216" t="s">
        <v>996</v>
      </c>
      <c r="B1229" s="116"/>
      <c r="C1229" s="116"/>
      <c r="D1229" s="128"/>
      <c r="E1229" s="116"/>
    </row>
    <row r="1230" spans="1:5" ht="14.25">
      <c r="A1230" s="216" t="s">
        <v>66</v>
      </c>
      <c r="B1230" s="116"/>
      <c r="C1230" s="116"/>
      <c r="D1230" s="128"/>
      <c r="E1230" s="116"/>
    </row>
    <row r="1231" spans="1:5" ht="14.25">
      <c r="A1231" s="216" t="s">
        <v>997</v>
      </c>
      <c r="B1231" s="116"/>
      <c r="C1231" s="116"/>
      <c r="D1231" s="128"/>
      <c r="E1231" s="116"/>
    </row>
    <row r="1232" spans="1:5" ht="14.25">
      <c r="A1232" s="217" t="s">
        <v>998</v>
      </c>
      <c r="B1232" s="63">
        <f>SUM(B1233:B1244)</f>
        <v>165</v>
      </c>
      <c r="C1232" s="63">
        <f>SUM(C1233:C1244)</f>
        <v>136</v>
      </c>
      <c r="D1232" s="127">
        <f>C1232/B1232</f>
        <v>0.8242</v>
      </c>
      <c r="E1232" s="63"/>
    </row>
    <row r="1233" spans="1:5" ht="14.25">
      <c r="A1233" s="216" t="s">
        <v>57</v>
      </c>
      <c r="B1233" s="116"/>
      <c r="C1233" s="116"/>
      <c r="D1233" s="128"/>
      <c r="E1233" s="116"/>
    </row>
    <row r="1234" spans="1:5" ht="14.25">
      <c r="A1234" s="216" t="s">
        <v>58</v>
      </c>
      <c r="B1234" s="116"/>
      <c r="C1234" s="116"/>
      <c r="D1234" s="128"/>
      <c r="E1234" s="116"/>
    </row>
    <row r="1235" spans="1:5" ht="14.25">
      <c r="A1235" s="216" t="s">
        <v>59</v>
      </c>
      <c r="B1235" s="116"/>
      <c r="C1235" s="116"/>
      <c r="D1235" s="128"/>
      <c r="E1235" s="116"/>
    </row>
    <row r="1236" spans="1:5" ht="14.25">
      <c r="A1236" s="216" t="s">
        <v>999</v>
      </c>
      <c r="B1236" s="116">
        <v>2</v>
      </c>
      <c r="C1236" s="116">
        <v>2</v>
      </c>
      <c r="D1236" s="128">
        <f>C1236/B1236</f>
        <v>1</v>
      </c>
      <c r="E1236" s="116"/>
    </row>
    <row r="1237" spans="1:5" ht="14.25">
      <c r="A1237" s="216" t="s">
        <v>1000</v>
      </c>
      <c r="B1237" s="116">
        <v>2</v>
      </c>
      <c r="C1237" s="116">
        <v>2</v>
      </c>
      <c r="D1237" s="128">
        <f>C1237/B1237</f>
        <v>1</v>
      </c>
      <c r="E1237" s="116"/>
    </row>
    <row r="1238" spans="1:5" ht="14.25">
      <c r="A1238" s="216" t="s">
        <v>1001</v>
      </c>
      <c r="B1238" s="116">
        <v>8</v>
      </c>
      <c r="C1238" s="116">
        <v>8</v>
      </c>
      <c r="D1238" s="128">
        <f>C1238/B1238</f>
        <v>1</v>
      </c>
      <c r="E1238" s="116"/>
    </row>
    <row r="1239" spans="1:5" ht="14.25">
      <c r="A1239" s="216" t="s">
        <v>1002</v>
      </c>
      <c r="B1239" s="116"/>
      <c r="C1239" s="116"/>
      <c r="D1239" s="128"/>
      <c r="E1239" s="116"/>
    </row>
    <row r="1240" spans="1:5" ht="14.25">
      <c r="A1240" s="216" t="s">
        <v>1003</v>
      </c>
      <c r="B1240" s="116"/>
      <c r="C1240" s="116"/>
      <c r="D1240" s="128"/>
      <c r="E1240" s="116"/>
    </row>
    <row r="1241" spans="1:5" ht="14.25">
      <c r="A1241" s="216" t="s">
        <v>1004</v>
      </c>
      <c r="B1241" s="116"/>
      <c r="C1241" s="116"/>
      <c r="D1241" s="128"/>
      <c r="E1241" s="116"/>
    </row>
    <row r="1242" spans="1:5" ht="14.25">
      <c r="A1242" s="216" t="s">
        <v>1005</v>
      </c>
      <c r="B1242" s="116"/>
      <c r="C1242" s="116"/>
      <c r="D1242" s="128"/>
      <c r="E1242" s="116"/>
    </row>
    <row r="1243" spans="1:5" ht="14.25">
      <c r="A1243" s="216" t="s">
        <v>1006</v>
      </c>
      <c r="B1243" s="116">
        <v>153</v>
      </c>
      <c r="C1243" s="116">
        <v>124</v>
      </c>
      <c r="D1243" s="128">
        <f>C1243/B1243</f>
        <v>0.8105</v>
      </c>
      <c r="E1243" s="116"/>
    </row>
    <row r="1244" spans="1:5" ht="14.25">
      <c r="A1244" s="216" t="s">
        <v>1007</v>
      </c>
      <c r="B1244" s="116"/>
      <c r="C1244" s="116"/>
      <c r="D1244" s="128"/>
      <c r="E1244" s="116"/>
    </row>
    <row r="1245" spans="1:5" ht="14.25">
      <c r="A1245" s="217" t="s">
        <v>1008</v>
      </c>
      <c r="B1245" s="63"/>
      <c r="C1245" s="63"/>
      <c r="D1245" s="127"/>
      <c r="E1245" s="63"/>
    </row>
    <row r="1246" spans="1:5" ht="14.25">
      <c r="A1246" s="216" t="s">
        <v>1009</v>
      </c>
      <c r="B1246" s="116"/>
      <c r="C1246" s="116"/>
      <c r="D1246" s="128"/>
      <c r="E1246" s="116"/>
    </row>
    <row r="1247" spans="1:5" ht="14.25">
      <c r="A1247" s="216" t="s">
        <v>1010</v>
      </c>
      <c r="B1247" s="116"/>
      <c r="C1247" s="116"/>
      <c r="D1247" s="128"/>
      <c r="E1247" s="116"/>
    </row>
    <row r="1248" spans="1:5" ht="14.25">
      <c r="A1248" s="216" t="s">
        <v>1011</v>
      </c>
      <c r="B1248" s="116"/>
      <c r="C1248" s="116"/>
      <c r="D1248" s="128"/>
      <c r="E1248" s="116"/>
    </row>
    <row r="1249" spans="1:5" ht="14.25">
      <c r="A1249" s="217" t="s">
        <v>1012</v>
      </c>
      <c r="B1249" s="63">
        <f>SUM(B1250:B1252)</f>
        <v>345</v>
      </c>
      <c r="C1249" s="63"/>
      <c r="D1249" s="127"/>
      <c r="E1249" s="63"/>
    </row>
    <row r="1250" spans="1:5" ht="14.25">
      <c r="A1250" s="216" t="s">
        <v>1013</v>
      </c>
      <c r="B1250" s="116">
        <v>345</v>
      </c>
      <c r="C1250" s="116"/>
      <c r="D1250" s="128"/>
      <c r="E1250" s="116"/>
    </row>
    <row r="1251" spans="1:5" ht="14.25">
      <c r="A1251" s="216" t="s">
        <v>1014</v>
      </c>
      <c r="B1251" s="116"/>
      <c r="C1251" s="116"/>
      <c r="D1251" s="128"/>
      <c r="E1251" s="116"/>
    </row>
    <row r="1252" spans="1:5" ht="14.25">
      <c r="A1252" s="216" t="s">
        <v>1015</v>
      </c>
      <c r="B1252" s="116"/>
      <c r="C1252" s="116"/>
      <c r="D1252" s="128"/>
      <c r="E1252" s="116"/>
    </row>
    <row r="1253" spans="1:5" ht="14.25">
      <c r="A1253" s="217" t="s">
        <v>1016</v>
      </c>
      <c r="B1253" s="63"/>
      <c r="C1253" s="63"/>
      <c r="D1253" s="127"/>
      <c r="E1253" s="63"/>
    </row>
    <row r="1254" spans="1:5" ht="14.25">
      <c r="A1254" s="282" t="s">
        <v>1017</v>
      </c>
      <c r="B1254" s="75"/>
      <c r="C1254" s="75">
        <v>3000</v>
      </c>
      <c r="D1254" s="267"/>
      <c r="E1254" s="75"/>
    </row>
    <row r="1255" spans="1:5" ht="14.25">
      <c r="A1255" s="282" t="s">
        <v>1018</v>
      </c>
      <c r="B1255" s="75">
        <f>B1256</f>
        <v>6660</v>
      </c>
      <c r="C1255" s="75">
        <f>C1256</f>
        <v>7660</v>
      </c>
      <c r="D1255" s="267">
        <f>C1255/B1255</f>
        <v>1.1502</v>
      </c>
      <c r="E1255" s="75"/>
    </row>
    <row r="1256" spans="1:5" ht="14.25">
      <c r="A1256" s="217" t="s">
        <v>1019</v>
      </c>
      <c r="B1256" s="63">
        <f>SUM(B1257:B1260)</f>
        <v>6660</v>
      </c>
      <c r="C1256" s="63">
        <f>SUM(C1257:C1260)</f>
        <v>7660</v>
      </c>
      <c r="D1256" s="127">
        <f>C1256/B1256</f>
        <v>1.1502</v>
      </c>
      <c r="E1256" s="63"/>
    </row>
    <row r="1257" spans="1:5" ht="14.25">
      <c r="A1257" s="216" t="s">
        <v>1020</v>
      </c>
      <c r="B1257" s="116">
        <v>6600</v>
      </c>
      <c r="C1257" s="116">
        <v>7600</v>
      </c>
      <c r="D1257" s="128">
        <f>C1257/B1257</f>
        <v>1.1515</v>
      </c>
      <c r="E1257" s="116"/>
    </row>
    <row r="1258" spans="1:5" ht="14.25">
      <c r="A1258" s="216" t="s">
        <v>1021</v>
      </c>
      <c r="B1258" s="116"/>
      <c r="C1258" s="116"/>
      <c r="D1258" s="128"/>
      <c r="E1258" s="116"/>
    </row>
    <row r="1259" spans="1:5" ht="14.25">
      <c r="A1259" s="216" t="s">
        <v>1022</v>
      </c>
      <c r="B1259" s="116">
        <v>60</v>
      </c>
      <c r="C1259" s="116">
        <v>60</v>
      </c>
      <c r="D1259" s="128">
        <f>C1259/B1259</f>
        <v>1</v>
      </c>
      <c r="E1259" s="116"/>
    </row>
    <row r="1260" spans="1:5" ht="14.25">
      <c r="A1260" s="216" t="s">
        <v>1023</v>
      </c>
      <c r="B1260" s="116"/>
      <c r="C1260" s="116"/>
      <c r="D1260" s="128"/>
      <c r="E1260" s="116"/>
    </row>
    <row r="1261" spans="1:5" ht="14.25">
      <c r="A1261" s="75" t="s">
        <v>1024</v>
      </c>
      <c r="B1261" s="75"/>
      <c r="C1261" s="75"/>
      <c r="D1261" s="267"/>
      <c r="E1261" s="75"/>
    </row>
    <row r="1262" spans="1:5" ht="14.25">
      <c r="A1262" s="116" t="s">
        <v>1025</v>
      </c>
      <c r="B1262" s="281"/>
      <c r="C1262" s="116"/>
      <c r="D1262" s="128"/>
      <c r="E1262" s="281"/>
    </row>
    <row r="1263" spans="1:5" ht="14.25">
      <c r="A1263" s="75" t="s">
        <v>1026</v>
      </c>
      <c r="B1263" s="122">
        <f>B1264+B1265</f>
        <v>280</v>
      </c>
      <c r="C1263" s="122">
        <f>C1264+C1265</f>
        <v>7093</v>
      </c>
      <c r="D1263" s="267">
        <f>C1263/B1263</f>
        <v>25.3321</v>
      </c>
      <c r="E1263" s="122"/>
    </row>
    <row r="1264" spans="1:5" ht="14.25">
      <c r="A1264" s="116" t="s">
        <v>1027</v>
      </c>
      <c r="B1264" s="269"/>
      <c r="C1264" s="116">
        <v>4593</v>
      </c>
      <c r="D1264" s="128"/>
      <c r="E1264" s="269"/>
    </row>
    <row r="1265" spans="1:5" ht="14.25">
      <c r="A1265" s="116" t="s">
        <v>881</v>
      </c>
      <c r="B1265" s="269">
        <v>280</v>
      </c>
      <c r="C1265" s="116">
        <v>2500</v>
      </c>
      <c r="D1265" s="128">
        <f>C1265/B1265</f>
        <v>8.9286</v>
      </c>
      <c r="E1265" s="269"/>
    </row>
    <row r="1266" spans="1:5" ht="14.25">
      <c r="A1266" s="116"/>
      <c r="B1266" s="269"/>
      <c r="C1266" s="116"/>
      <c r="D1266" s="128"/>
      <c r="E1266" s="269"/>
    </row>
    <row r="1267" spans="1:5" ht="14.25">
      <c r="A1267" s="116"/>
      <c r="B1267" s="269"/>
      <c r="C1267" s="116"/>
      <c r="D1267" s="128"/>
      <c r="E1267" s="269"/>
    </row>
    <row r="1268" spans="1:5" ht="14.25">
      <c r="A1268" s="284" t="s">
        <v>1028</v>
      </c>
      <c r="B1268" s="285">
        <f>SUM(B1263,B1261,B1255,B1254,B1199,B1155,B1135,B1091,B1081,B1051,B1031,B967,B903,B792,B773,B699,B629,B504,B447,B391,B340,B250,B238,B234,B5)</f>
        <v>580252</v>
      </c>
      <c r="C1268" s="285">
        <f>SUM(C1263,C1261,C1255,C1254,C1199,C1155,C1135,C1091,C1081,C1051,C1031,C967,C903,C792,C773,C699,C629,C504,C447,C391,C340,C250,C238,C234,C5)</f>
        <v>233327</v>
      </c>
      <c r="D1268" s="286">
        <f>C1268/B1268</f>
        <v>0.4021</v>
      </c>
      <c r="E1268" s="285"/>
    </row>
  </sheetData>
  <sheetProtection/>
  <autoFilter ref="A4:E1268"/>
  <mergeCells count="1">
    <mergeCell ref="A2:E2"/>
  </mergeCells>
  <printOptions horizontalCentered="1"/>
  <pageMargins left="0.31" right="0.31" top="0.35" bottom="0.35" header="0.31" footer="0.3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F109"/>
  <sheetViews>
    <sheetView showGridLines="0" showZeros="0" zoomScaleSheetLayoutView="100" workbookViewId="0" topLeftCell="A1">
      <pane ySplit="5" topLeftCell="A63" activePane="bottomLeft" state="frozen"/>
      <selection pane="bottomLeft" activeCell="D11" sqref="D11"/>
    </sheetView>
  </sheetViews>
  <sheetFormatPr defaultColWidth="9.00390625" defaultRowHeight="14.25"/>
  <cols>
    <col min="1" max="1" width="46.625" style="224" customWidth="1"/>
    <col min="2" max="2" width="22.50390625" style="225" customWidth="1"/>
    <col min="3" max="3" width="16.625" style="225" customWidth="1"/>
    <col min="4" max="4" width="43.625" style="224" customWidth="1"/>
    <col min="5" max="5" width="19.50390625" style="225" customWidth="1"/>
    <col min="6" max="6" width="16.625" style="225" customWidth="1"/>
    <col min="7" max="16384" width="9.00390625" style="224" customWidth="1"/>
  </cols>
  <sheetData>
    <row r="1" spans="1:2" ht="18" customHeight="1">
      <c r="A1" s="222" t="s">
        <v>1029</v>
      </c>
      <c r="B1" s="226"/>
    </row>
    <row r="2" spans="1:6" s="222" customFormat="1" ht="21">
      <c r="A2" s="227" t="s">
        <v>1030</v>
      </c>
      <c r="B2" s="227"/>
      <c r="C2" s="227"/>
      <c r="D2" s="227"/>
      <c r="E2" s="227"/>
      <c r="F2" s="227"/>
    </row>
    <row r="3" spans="1:6" ht="20.25" customHeight="1">
      <c r="A3" s="222"/>
      <c r="B3" s="226"/>
      <c r="F3" s="253" t="s">
        <v>18</v>
      </c>
    </row>
    <row r="4" spans="1:6" ht="18.75">
      <c r="A4" s="228" t="s">
        <v>1031</v>
      </c>
      <c r="B4" s="229"/>
      <c r="C4" s="230"/>
      <c r="D4" s="228" t="s">
        <v>1032</v>
      </c>
      <c r="E4" s="229"/>
      <c r="F4" s="230"/>
    </row>
    <row r="5" spans="1:6" ht="19.5" customHeight="1">
      <c r="A5" s="231" t="s">
        <v>53</v>
      </c>
      <c r="B5" s="232" t="s">
        <v>20</v>
      </c>
      <c r="C5" s="231" t="s">
        <v>21</v>
      </c>
      <c r="D5" s="231" t="s">
        <v>53</v>
      </c>
      <c r="E5" s="232" t="s">
        <v>20</v>
      </c>
      <c r="F5" s="231" t="s">
        <v>21</v>
      </c>
    </row>
    <row r="6" spans="1:6" ht="14.25">
      <c r="A6" s="233" t="s">
        <v>1033</v>
      </c>
      <c r="B6" s="234">
        <v>35600</v>
      </c>
      <c r="C6" s="234">
        <v>39160</v>
      </c>
      <c r="D6" s="233" t="s">
        <v>1034</v>
      </c>
      <c r="E6" s="234">
        <v>580252</v>
      </c>
      <c r="F6" s="254">
        <v>233327</v>
      </c>
    </row>
    <row r="7" spans="1:6" ht="14.25">
      <c r="A7" s="235" t="s">
        <v>1035</v>
      </c>
      <c r="B7" s="236">
        <f>SUM(B8,B76,B77,B81,B82,B83,B84)</f>
        <v>567966</v>
      </c>
      <c r="C7" s="236">
        <f>SUM(C8,C76,C77,C81,C82,C83,C84)</f>
        <v>208267</v>
      </c>
      <c r="D7" s="235" t="s">
        <v>1036</v>
      </c>
      <c r="E7" s="236">
        <f>SUM(E8,E77:E83)</f>
        <v>23314</v>
      </c>
      <c r="F7" s="236">
        <f>SUM(F8,F77:F83)</f>
        <v>14100</v>
      </c>
    </row>
    <row r="8" spans="1:6" ht="14.25">
      <c r="A8" s="237" t="s">
        <v>1037</v>
      </c>
      <c r="B8" s="238">
        <f>SUM(B9,B16,B52)</f>
        <v>509836</v>
      </c>
      <c r="C8" s="238">
        <f>SUM(C9,C16,C52)</f>
        <v>208267</v>
      </c>
      <c r="D8" s="237" t="s">
        <v>1038</v>
      </c>
      <c r="E8" s="238">
        <f>SUM(E9,E10)</f>
        <v>175</v>
      </c>
      <c r="F8" s="238">
        <f>SUM(F9,F10)</f>
        <v>0</v>
      </c>
    </row>
    <row r="9" spans="1:6" ht="14.25">
      <c r="A9" s="237" t="s">
        <v>1039</v>
      </c>
      <c r="B9" s="238">
        <f>SUM(B10:B15)</f>
        <v>4740</v>
      </c>
      <c r="C9" s="238">
        <f>SUM(C10:C15)</f>
        <v>4740</v>
      </c>
      <c r="D9" s="239" t="s">
        <v>1040</v>
      </c>
      <c r="E9" s="241"/>
      <c r="F9" s="240"/>
    </row>
    <row r="10" spans="1:6" ht="14.25">
      <c r="A10" s="112" t="s">
        <v>1041</v>
      </c>
      <c r="B10" s="240">
        <v>137</v>
      </c>
      <c r="C10" s="240">
        <v>137</v>
      </c>
      <c r="D10" s="239" t="s">
        <v>1042</v>
      </c>
      <c r="E10" s="241">
        <v>175</v>
      </c>
      <c r="F10" s="240"/>
    </row>
    <row r="11" spans="1:6" ht="14.25">
      <c r="A11" s="112" t="s">
        <v>1043</v>
      </c>
      <c r="B11" s="240">
        <v>55</v>
      </c>
      <c r="C11" s="240">
        <v>55</v>
      </c>
      <c r="D11" s="239"/>
      <c r="E11" s="241"/>
      <c r="F11" s="240"/>
    </row>
    <row r="12" spans="1:6" ht="14.25">
      <c r="A12" s="112" t="s">
        <v>1044</v>
      </c>
      <c r="B12" s="240">
        <v>126</v>
      </c>
      <c r="C12" s="240">
        <v>126</v>
      </c>
      <c r="D12" s="239" t="s">
        <v>49</v>
      </c>
      <c r="E12" s="241"/>
      <c r="F12" s="240"/>
    </row>
    <row r="13" spans="1:6" ht="14.25">
      <c r="A13" s="112" t="s">
        <v>1045</v>
      </c>
      <c r="B13" s="240"/>
      <c r="C13" s="240"/>
      <c r="D13" s="239" t="s">
        <v>49</v>
      </c>
      <c r="E13" s="241"/>
      <c r="F13" s="240"/>
    </row>
    <row r="14" spans="1:6" ht="14.25">
      <c r="A14" s="112" t="s">
        <v>1046</v>
      </c>
      <c r="B14" s="240">
        <v>4422</v>
      </c>
      <c r="C14" s="240">
        <v>4422</v>
      </c>
      <c r="D14" s="239" t="s">
        <v>49</v>
      </c>
      <c r="E14" s="241"/>
      <c r="F14" s="240"/>
    </row>
    <row r="15" spans="1:6" ht="14.25">
      <c r="A15" s="112" t="s">
        <v>1047</v>
      </c>
      <c r="B15" s="241"/>
      <c r="C15" s="240"/>
      <c r="D15" s="239" t="s">
        <v>49</v>
      </c>
      <c r="E15" s="241"/>
      <c r="F15" s="240"/>
    </row>
    <row r="16" spans="1:6" ht="14.25">
      <c r="A16" s="111" t="s">
        <v>1048</v>
      </c>
      <c r="B16" s="238">
        <f>SUM(B17:B51)</f>
        <v>423355</v>
      </c>
      <c r="C16" s="238">
        <f>SUM(C17:C51)</f>
        <v>203527</v>
      </c>
      <c r="D16" s="239" t="s">
        <v>49</v>
      </c>
      <c r="E16" s="241"/>
      <c r="F16" s="240"/>
    </row>
    <row r="17" spans="1:6" ht="14.25">
      <c r="A17" s="112" t="s">
        <v>1049</v>
      </c>
      <c r="B17" s="241">
        <v>-1239</v>
      </c>
      <c r="C17" s="240">
        <v>-1243</v>
      </c>
      <c r="D17" s="239" t="s">
        <v>49</v>
      </c>
      <c r="E17" s="241"/>
      <c r="F17" s="240"/>
    </row>
    <row r="18" spans="1:6" ht="14.25">
      <c r="A18" s="242" t="s">
        <v>1050</v>
      </c>
      <c r="B18" s="243">
        <v>171677</v>
      </c>
      <c r="C18" s="240">
        <v>149484</v>
      </c>
      <c r="D18" s="239" t="s">
        <v>49</v>
      </c>
      <c r="E18" s="241"/>
      <c r="F18" s="240"/>
    </row>
    <row r="19" spans="1:6" ht="14.25">
      <c r="A19" s="244" t="s">
        <v>1051</v>
      </c>
      <c r="B19" s="245">
        <v>20201</v>
      </c>
      <c r="C19" s="240">
        <v>13612</v>
      </c>
      <c r="D19" s="239" t="s">
        <v>49</v>
      </c>
      <c r="E19" s="241"/>
      <c r="F19" s="240"/>
    </row>
    <row r="20" spans="1:6" ht="14.25">
      <c r="A20" s="244" t="s">
        <v>1052</v>
      </c>
      <c r="B20" s="245">
        <v>8777</v>
      </c>
      <c r="C20" s="240">
        <v>1080</v>
      </c>
      <c r="D20" s="239" t="s">
        <v>49</v>
      </c>
      <c r="E20" s="241"/>
      <c r="F20" s="240"/>
    </row>
    <row r="21" spans="1:6" ht="14.25">
      <c r="A21" s="244" t="s">
        <v>1053</v>
      </c>
      <c r="B21" s="245">
        <v>0</v>
      </c>
      <c r="C21" s="240"/>
      <c r="D21" s="239" t="s">
        <v>49</v>
      </c>
      <c r="E21" s="241"/>
      <c r="F21" s="240"/>
    </row>
    <row r="22" spans="1:6" ht="14.25">
      <c r="A22" s="244" t="s">
        <v>1054</v>
      </c>
      <c r="B22" s="245">
        <v>78</v>
      </c>
      <c r="C22" s="240">
        <v>78</v>
      </c>
      <c r="D22" s="239" t="s">
        <v>49</v>
      </c>
      <c r="E22" s="241"/>
      <c r="F22" s="240"/>
    </row>
    <row r="23" spans="1:6" ht="14.25">
      <c r="A23" s="244" t="s">
        <v>1055</v>
      </c>
      <c r="B23" s="245">
        <v>2395</v>
      </c>
      <c r="C23" s="240">
        <v>2252</v>
      </c>
      <c r="D23" s="244" t="s">
        <v>49</v>
      </c>
      <c r="E23" s="245"/>
      <c r="F23" s="240"/>
    </row>
    <row r="24" spans="1:6" ht="14.25">
      <c r="A24" s="244" t="s">
        <v>1056</v>
      </c>
      <c r="B24" s="245">
        <v>18830</v>
      </c>
      <c r="C24" s="240">
        <v>16943</v>
      </c>
      <c r="D24" s="244" t="s">
        <v>49</v>
      </c>
      <c r="E24" s="245"/>
      <c r="F24" s="240"/>
    </row>
    <row r="25" spans="1:6" ht="14.25">
      <c r="A25" s="244" t="s">
        <v>1057</v>
      </c>
      <c r="B25" s="245">
        <v>15386</v>
      </c>
      <c r="C25" s="240">
        <v>14332</v>
      </c>
      <c r="D25" s="242" t="s">
        <v>49</v>
      </c>
      <c r="E25" s="243"/>
      <c r="F25" s="240"/>
    </row>
    <row r="26" spans="1:6" ht="14.25">
      <c r="A26" s="244" t="s">
        <v>1058</v>
      </c>
      <c r="B26" s="245">
        <v>2209</v>
      </c>
      <c r="C26" s="240">
        <v>1915</v>
      </c>
      <c r="D26" s="244" t="s">
        <v>49</v>
      </c>
      <c r="E26" s="245"/>
      <c r="F26" s="240"/>
    </row>
    <row r="27" spans="1:6" ht="14.25">
      <c r="A27" s="244" t="s">
        <v>1059</v>
      </c>
      <c r="B27" s="245"/>
      <c r="C27" s="240"/>
      <c r="D27" s="244" t="s">
        <v>49</v>
      </c>
      <c r="E27" s="245"/>
      <c r="F27" s="240"/>
    </row>
    <row r="28" spans="1:6" ht="14.25">
      <c r="A28" s="244" t="s">
        <v>1060</v>
      </c>
      <c r="B28" s="245">
        <v>0</v>
      </c>
      <c r="C28" s="240"/>
      <c r="D28" s="244" t="s">
        <v>49</v>
      </c>
      <c r="E28" s="245"/>
      <c r="F28" s="240"/>
    </row>
    <row r="29" spans="1:6" ht="14.25">
      <c r="A29" s="244" t="s">
        <v>1061</v>
      </c>
      <c r="B29" s="245">
        <v>45944</v>
      </c>
      <c r="C29" s="240"/>
      <c r="D29" s="244" t="s">
        <v>49</v>
      </c>
      <c r="E29" s="245"/>
      <c r="F29" s="240"/>
    </row>
    <row r="30" spans="1:6" ht="14.25">
      <c r="A30" s="246" t="s">
        <v>1062</v>
      </c>
      <c r="B30" s="247">
        <v>0</v>
      </c>
      <c r="C30" s="240"/>
      <c r="D30" s="244" t="s">
        <v>49</v>
      </c>
      <c r="E30" s="245"/>
      <c r="F30" s="240"/>
    </row>
    <row r="31" spans="1:6" ht="14.25">
      <c r="A31" s="246" t="s">
        <v>1063</v>
      </c>
      <c r="B31" s="247">
        <v>0</v>
      </c>
      <c r="C31" s="240"/>
      <c r="D31" s="244" t="s">
        <v>49</v>
      </c>
      <c r="E31" s="245"/>
      <c r="F31" s="240"/>
    </row>
    <row r="32" spans="1:6" ht="14.25">
      <c r="A32" s="246" t="s">
        <v>1064</v>
      </c>
      <c r="B32" s="247">
        <v>0</v>
      </c>
      <c r="C32" s="240"/>
      <c r="D32" s="244" t="s">
        <v>49</v>
      </c>
      <c r="E32" s="245"/>
      <c r="F32" s="240"/>
    </row>
    <row r="33" spans="1:6" ht="14.25">
      <c r="A33" s="246" t="s">
        <v>1065</v>
      </c>
      <c r="B33" s="247">
        <v>2185</v>
      </c>
      <c r="C33" s="240"/>
      <c r="D33" s="244" t="s">
        <v>49</v>
      </c>
      <c r="E33" s="245"/>
      <c r="F33" s="240"/>
    </row>
    <row r="34" spans="1:6" ht="14.25">
      <c r="A34" s="246" t="s">
        <v>1066</v>
      </c>
      <c r="B34" s="247">
        <v>27350</v>
      </c>
      <c r="C34" s="240">
        <v>742</v>
      </c>
      <c r="D34" s="239" t="s">
        <v>49</v>
      </c>
      <c r="E34" s="241"/>
      <c r="F34" s="240"/>
    </row>
    <row r="35" spans="1:6" ht="14.25">
      <c r="A35" s="246" t="s">
        <v>1067</v>
      </c>
      <c r="B35" s="247">
        <v>526</v>
      </c>
      <c r="C35" s="240"/>
      <c r="D35" s="239" t="s">
        <v>49</v>
      </c>
      <c r="E35" s="241"/>
      <c r="F35" s="240"/>
    </row>
    <row r="36" spans="1:6" ht="14.25">
      <c r="A36" s="246" t="s">
        <v>1068</v>
      </c>
      <c r="B36" s="247">
        <v>2153</v>
      </c>
      <c r="C36" s="240"/>
      <c r="D36" s="239" t="s">
        <v>49</v>
      </c>
      <c r="E36" s="241"/>
      <c r="F36" s="240"/>
    </row>
    <row r="37" spans="1:6" ht="14.25">
      <c r="A37" s="246" t="s">
        <v>1069</v>
      </c>
      <c r="B37" s="247">
        <v>38980</v>
      </c>
      <c r="C37" s="240"/>
      <c r="D37" s="239" t="s">
        <v>49</v>
      </c>
      <c r="E37" s="241"/>
      <c r="F37" s="240"/>
    </row>
    <row r="38" spans="1:6" ht="14.25">
      <c r="A38" s="246" t="s">
        <v>1070</v>
      </c>
      <c r="B38" s="247">
        <v>8617</v>
      </c>
      <c r="C38" s="240">
        <v>56</v>
      </c>
      <c r="D38" s="239" t="s">
        <v>49</v>
      </c>
      <c r="E38" s="241"/>
      <c r="F38" s="240"/>
    </row>
    <row r="39" spans="1:6" ht="14.25">
      <c r="A39" s="246" t="s">
        <v>1071</v>
      </c>
      <c r="B39" s="247">
        <v>4262</v>
      </c>
      <c r="C39" s="240"/>
      <c r="D39" s="239" t="s">
        <v>49</v>
      </c>
      <c r="E39" s="241"/>
      <c r="F39" s="240"/>
    </row>
    <row r="40" spans="1:6" ht="14.25">
      <c r="A40" s="246" t="s">
        <v>1072</v>
      </c>
      <c r="B40" s="247">
        <v>0</v>
      </c>
      <c r="C40" s="240"/>
      <c r="D40" s="239" t="s">
        <v>49</v>
      </c>
      <c r="E40" s="241"/>
      <c r="F40" s="240"/>
    </row>
    <row r="41" spans="1:6" ht="14.25">
      <c r="A41" s="246" t="s">
        <v>1073</v>
      </c>
      <c r="B41" s="247">
        <v>42351</v>
      </c>
      <c r="C41" s="240">
        <v>3692</v>
      </c>
      <c r="D41" s="239" t="s">
        <v>49</v>
      </c>
      <c r="E41" s="241"/>
      <c r="F41" s="240"/>
    </row>
    <row r="42" spans="1:6" ht="14.25">
      <c r="A42" s="246" t="s">
        <v>1074</v>
      </c>
      <c r="B42" s="247">
        <v>584</v>
      </c>
      <c r="C42" s="240">
        <v>584</v>
      </c>
      <c r="D42" s="239" t="s">
        <v>49</v>
      </c>
      <c r="E42" s="241"/>
      <c r="F42" s="240"/>
    </row>
    <row r="43" spans="1:6" ht="14.25">
      <c r="A43" s="246" t="s">
        <v>1075</v>
      </c>
      <c r="B43" s="247">
        <v>0</v>
      </c>
      <c r="C43" s="240"/>
      <c r="D43" s="239" t="s">
        <v>49</v>
      </c>
      <c r="E43" s="241"/>
      <c r="F43" s="240"/>
    </row>
    <row r="44" spans="1:6" ht="14.25">
      <c r="A44" s="246" t="s">
        <v>1076</v>
      </c>
      <c r="B44" s="247">
        <v>0</v>
      </c>
      <c r="C44" s="240"/>
      <c r="D44" s="239" t="s">
        <v>49</v>
      </c>
      <c r="E44" s="241"/>
      <c r="F44" s="240"/>
    </row>
    <row r="45" spans="1:6" ht="14.25">
      <c r="A45" s="246" t="s">
        <v>1077</v>
      </c>
      <c r="B45" s="247">
        <v>0</v>
      </c>
      <c r="C45" s="240"/>
      <c r="D45" s="239" t="s">
        <v>49</v>
      </c>
      <c r="E45" s="241"/>
      <c r="F45" s="240"/>
    </row>
    <row r="46" spans="1:6" ht="14.25">
      <c r="A46" s="246" t="s">
        <v>1078</v>
      </c>
      <c r="B46" s="247">
        <v>0</v>
      </c>
      <c r="C46" s="240"/>
      <c r="D46" s="239" t="s">
        <v>49</v>
      </c>
      <c r="E46" s="241"/>
      <c r="F46" s="240"/>
    </row>
    <row r="47" spans="1:6" ht="14.25">
      <c r="A47" s="246" t="s">
        <v>1079</v>
      </c>
      <c r="B47" s="247">
        <v>11727</v>
      </c>
      <c r="C47" s="240"/>
      <c r="D47" s="239" t="s">
        <v>49</v>
      </c>
      <c r="E47" s="241"/>
      <c r="F47" s="240"/>
    </row>
    <row r="48" spans="1:6" ht="14.25">
      <c r="A48" s="246" t="s">
        <v>1080</v>
      </c>
      <c r="B48" s="247">
        <v>0</v>
      </c>
      <c r="C48" s="240"/>
      <c r="D48" s="244" t="s">
        <v>49</v>
      </c>
      <c r="E48" s="245"/>
      <c r="F48" s="240"/>
    </row>
    <row r="49" spans="1:6" ht="14.25">
      <c r="A49" s="246" t="s">
        <v>1081</v>
      </c>
      <c r="B49" s="247"/>
      <c r="C49" s="240"/>
      <c r="D49" s="244"/>
      <c r="E49" s="245"/>
      <c r="F49" s="240"/>
    </row>
    <row r="50" spans="1:6" ht="14.25">
      <c r="A50" s="246" t="s">
        <v>1082</v>
      </c>
      <c r="B50" s="247">
        <v>0</v>
      </c>
      <c r="C50" s="240"/>
      <c r="D50" s="244" t="s">
        <v>49</v>
      </c>
      <c r="E50" s="245"/>
      <c r="F50" s="240"/>
    </row>
    <row r="51" spans="1:6" ht="14.25">
      <c r="A51" s="244" t="s">
        <v>1083</v>
      </c>
      <c r="B51" s="245">
        <v>362</v>
      </c>
      <c r="C51" s="240"/>
      <c r="D51" s="244" t="s">
        <v>49</v>
      </c>
      <c r="E51" s="245"/>
      <c r="F51" s="240"/>
    </row>
    <row r="52" spans="1:6" ht="14.25">
      <c r="A52" s="248" t="s">
        <v>1084</v>
      </c>
      <c r="B52" s="249">
        <f>SUM(B53:B73)</f>
        <v>81741</v>
      </c>
      <c r="C52" s="249">
        <f>SUM(C53:C73)</f>
        <v>0</v>
      </c>
      <c r="D52" s="244" t="s">
        <v>49</v>
      </c>
      <c r="E52" s="245"/>
      <c r="F52" s="240"/>
    </row>
    <row r="53" spans="1:6" ht="14.25">
      <c r="A53" s="244" t="s">
        <v>1085</v>
      </c>
      <c r="B53" s="250">
        <v>764</v>
      </c>
      <c r="C53" s="240"/>
      <c r="D53" s="244" t="s">
        <v>49</v>
      </c>
      <c r="E53" s="245"/>
      <c r="F53" s="240"/>
    </row>
    <row r="54" spans="1:6" ht="14.25">
      <c r="A54" s="244" t="s">
        <v>1086</v>
      </c>
      <c r="B54" s="250"/>
      <c r="C54" s="240"/>
      <c r="D54" s="244"/>
      <c r="E54" s="245"/>
      <c r="F54" s="240"/>
    </row>
    <row r="55" spans="1:6" ht="14.25">
      <c r="A55" s="244" t="s">
        <v>1087</v>
      </c>
      <c r="B55" s="241"/>
      <c r="C55" s="240"/>
      <c r="D55" s="244"/>
      <c r="E55" s="245"/>
      <c r="F55" s="240"/>
    </row>
    <row r="56" spans="1:6" ht="14.25">
      <c r="A56" s="244" t="s">
        <v>1088</v>
      </c>
      <c r="B56" s="241">
        <v>10</v>
      </c>
      <c r="C56" s="240"/>
      <c r="D56" s="244"/>
      <c r="E56" s="241"/>
      <c r="F56" s="240"/>
    </row>
    <row r="57" spans="1:6" ht="14.25">
      <c r="A57" s="244" t="s">
        <v>1089</v>
      </c>
      <c r="B57" s="225">
        <v>2358</v>
      </c>
      <c r="C57" s="240"/>
      <c r="D57" s="244"/>
      <c r="E57" s="241"/>
      <c r="F57" s="240"/>
    </row>
    <row r="58" spans="1:6" ht="14.25">
      <c r="A58" s="244" t="s">
        <v>1090</v>
      </c>
      <c r="B58" s="241"/>
      <c r="C58" s="240"/>
      <c r="D58" s="244"/>
      <c r="E58" s="241"/>
      <c r="F58" s="240"/>
    </row>
    <row r="59" spans="1:6" ht="14.25">
      <c r="A59" s="244" t="s">
        <v>1091</v>
      </c>
      <c r="B59" s="241">
        <v>4017</v>
      </c>
      <c r="C59" s="240"/>
      <c r="D59" s="244"/>
      <c r="E59" s="241"/>
      <c r="F59" s="240"/>
    </row>
    <row r="60" spans="1:6" ht="14.25">
      <c r="A60" s="244" t="s">
        <v>1092</v>
      </c>
      <c r="B60" s="241">
        <v>70</v>
      </c>
      <c r="C60" s="240"/>
      <c r="D60" s="244"/>
      <c r="E60" s="251"/>
      <c r="F60" s="252"/>
    </row>
    <row r="61" spans="1:6" s="223" customFormat="1" ht="14.25">
      <c r="A61" s="244" t="s">
        <v>1093</v>
      </c>
      <c r="B61" s="251">
        <v>561</v>
      </c>
      <c r="C61" s="252"/>
      <c r="D61" s="244"/>
      <c r="E61" s="251"/>
      <c r="F61" s="252"/>
    </row>
    <row r="62" spans="1:6" ht="14.25">
      <c r="A62" s="244" t="s">
        <v>1094</v>
      </c>
      <c r="B62" s="241">
        <v>10001</v>
      </c>
      <c r="C62" s="240"/>
      <c r="D62" s="244"/>
      <c r="E62" s="241"/>
      <c r="F62" s="240"/>
    </row>
    <row r="63" spans="1:6" ht="14.25">
      <c r="A63" s="244" t="s">
        <v>1095</v>
      </c>
      <c r="B63" s="241">
        <v>2350</v>
      </c>
      <c r="C63" s="240"/>
      <c r="D63" s="244"/>
      <c r="E63" s="241"/>
      <c r="F63" s="240"/>
    </row>
    <row r="64" spans="1:6" ht="14.25">
      <c r="A64" s="244" t="s">
        <v>1096</v>
      </c>
      <c r="B64" s="241">
        <v>42748</v>
      </c>
      <c r="C64" s="240"/>
      <c r="D64" s="244"/>
      <c r="E64" s="241"/>
      <c r="F64" s="240"/>
    </row>
    <row r="65" spans="1:6" ht="14.25">
      <c r="A65" s="244" t="s">
        <v>1097</v>
      </c>
      <c r="B65" s="241">
        <v>7460</v>
      </c>
      <c r="C65" s="240"/>
      <c r="D65" s="244"/>
      <c r="E65" s="241"/>
      <c r="F65" s="240"/>
    </row>
    <row r="66" spans="1:6" ht="14.25">
      <c r="A66" s="244" t="s">
        <v>1098</v>
      </c>
      <c r="B66" s="241">
        <v>1252</v>
      </c>
      <c r="C66" s="240"/>
      <c r="D66" s="244"/>
      <c r="E66" s="241"/>
      <c r="F66" s="240"/>
    </row>
    <row r="67" spans="1:6" ht="14.25">
      <c r="A67" s="244" t="s">
        <v>1099</v>
      </c>
      <c r="B67" s="241">
        <v>7492</v>
      </c>
      <c r="C67" s="240"/>
      <c r="D67" s="244"/>
      <c r="E67" s="241"/>
      <c r="F67" s="240"/>
    </row>
    <row r="68" spans="1:6" ht="14.25">
      <c r="A68" s="244" t="s">
        <v>1100</v>
      </c>
      <c r="B68" s="241">
        <v>0</v>
      </c>
      <c r="C68" s="240"/>
      <c r="D68" s="244"/>
      <c r="E68" s="241"/>
      <c r="F68" s="240"/>
    </row>
    <row r="69" spans="1:6" ht="14.25">
      <c r="A69" s="244" t="s">
        <v>1101</v>
      </c>
      <c r="B69" s="241"/>
      <c r="C69" s="240"/>
      <c r="D69" s="244"/>
      <c r="E69" s="241"/>
      <c r="F69" s="240"/>
    </row>
    <row r="70" spans="1:6" ht="14.25">
      <c r="A70" s="244" t="s">
        <v>1102</v>
      </c>
      <c r="B70" s="241">
        <v>1650</v>
      </c>
      <c r="C70" s="240"/>
      <c r="D70" s="244"/>
      <c r="E70" s="241"/>
      <c r="F70" s="240"/>
    </row>
    <row r="71" spans="1:6" ht="14.25">
      <c r="A71" s="244" t="s">
        <v>1103</v>
      </c>
      <c r="B71" s="241">
        <v>782</v>
      </c>
      <c r="C71" s="240"/>
      <c r="D71" s="244"/>
      <c r="E71" s="241"/>
      <c r="F71" s="240"/>
    </row>
    <row r="72" spans="1:6" ht="14.25">
      <c r="A72" s="244" t="s">
        <v>1104</v>
      </c>
      <c r="B72" s="241">
        <v>226</v>
      </c>
      <c r="C72" s="240"/>
      <c r="D72" s="255"/>
      <c r="E72" s="241"/>
      <c r="F72" s="240"/>
    </row>
    <row r="73" spans="1:6" ht="14.25">
      <c r="A73" s="256" t="s">
        <v>1105</v>
      </c>
      <c r="B73" s="241"/>
      <c r="C73" s="240"/>
      <c r="D73" s="255"/>
      <c r="E73" s="241"/>
      <c r="F73" s="240"/>
    </row>
    <row r="74" spans="1:6" ht="14.25">
      <c r="A74" s="256"/>
      <c r="B74" s="241"/>
      <c r="C74" s="257"/>
      <c r="D74" s="255"/>
      <c r="E74" s="266"/>
      <c r="F74" s="240"/>
    </row>
    <row r="75" spans="1:6" ht="14.25">
      <c r="A75" s="256"/>
      <c r="B75" s="258"/>
      <c r="C75" s="240"/>
      <c r="D75" s="255"/>
      <c r="E75" s="258"/>
      <c r="F75" s="240"/>
    </row>
    <row r="76" spans="1:6" ht="14.25">
      <c r="A76" s="111" t="s">
        <v>1106</v>
      </c>
      <c r="B76" s="259">
        <v>5130</v>
      </c>
      <c r="C76" s="259"/>
      <c r="D76" s="244" t="s">
        <v>49</v>
      </c>
      <c r="E76" s="261"/>
      <c r="F76" s="261"/>
    </row>
    <row r="77" spans="1:6" ht="14.25">
      <c r="A77" s="111" t="s">
        <v>1107</v>
      </c>
      <c r="B77" s="259">
        <f>SUM(B78:B80)</f>
        <v>0</v>
      </c>
      <c r="C77" s="259">
        <f>SUM(C78:C80)</f>
        <v>0</v>
      </c>
      <c r="D77" s="260" t="s">
        <v>1108</v>
      </c>
      <c r="E77" s="238"/>
      <c r="F77" s="259"/>
    </row>
    <row r="78" spans="1:6" ht="14.25">
      <c r="A78" s="112" t="s">
        <v>1109</v>
      </c>
      <c r="B78" s="241"/>
      <c r="C78" s="261"/>
      <c r="D78" s="237" t="s">
        <v>1110</v>
      </c>
      <c r="E78" s="238">
        <v>5000</v>
      </c>
      <c r="F78" s="259"/>
    </row>
    <row r="79" spans="1:6" ht="14.25">
      <c r="A79" s="112" t="s">
        <v>1111</v>
      </c>
      <c r="B79" s="261"/>
      <c r="C79" s="261"/>
      <c r="D79" s="111" t="s">
        <v>1112</v>
      </c>
      <c r="E79" s="238">
        <v>18139</v>
      </c>
      <c r="F79" s="259">
        <v>14100</v>
      </c>
    </row>
    <row r="80" spans="1:6" ht="14.25">
      <c r="A80" s="112" t="s">
        <v>1113</v>
      </c>
      <c r="B80" s="261"/>
      <c r="C80" s="261"/>
      <c r="D80" s="111" t="s">
        <v>1114</v>
      </c>
      <c r="E80" s="259"/>
      <c r="F80" s="259"/>
    </row>
    <row r="81" spans="1:6" ht="14.25">
      <c r="A81" s="111" t="s">
        <v>1115</v>
      </c>
      <c r="B81" s="259"/>
      <c r="C81" s="259"/>
      <c r="D81" s="111" t="s">
        <v>1116</v>
      </c>
      <c r="E81" s="259"/>
      <c r="F81" s="259"/>
    </row>
    <row r="82" spans="1:6" ht="14.25">
      <c r="A82" s="111" t="s">
        <v>1117</v>
      </c>
      <c r="B82" s="259">
        <v>53000</v>
      </c>
      <c r="C82" s="259"/>
      <c r="D82" s="262" t="s">
        <v>1118</v>
      </c>
      <c r="E82" s="259"/>
      <c r="F82" s="259"/>
    </row>
    <row r="83" spans="1:6" ht="14.25">
      <c r="A83" s="111" t="s">
        <v>1119</v>
      </c>
      <c r="B83" s="259"/>
      <c r="C83" s="259"/>
      <c r="D83" s="262" t="s">
        <v>1120</v>
      </c>
      <c r="E83" s="259"/>
      <c r="F83" s="259"/>
    </row>
    <row r="84" spans="1:6" ht="14.25">
      <c r="A84" s="111" t="s">
        <v>1121</v>
      </c>
      <c r="B84" s="259"/>
      <c r="C84" s="259"/>
      <c r="D84" s="112"/>
      <c r="E84" s="261"/>
      <c r="F84" s="261"/>
    </row>
    <row r="85" spans="1:6" ht="14.25">
      <c r="A85" s="112"/>
      <c r="B85" s="261"/>
      <c r="C85" s="261"/>
      <c r="D85" s="112"/>
      <c r="E85" s="261"/>
      <c r="F85" s="261"/>
    </row>
    <row r="86" spans="1:6" ht="14.25">
      <c r="A86" s="112"/>
      <c r="B86" s="261"/>
      <c r="C86" s="261"/>
      <c r="D86" s="112"/>
      <c r="E86" s="261"/>
      <c r="F86" s="261"/>
    </row>
    <row r="87" spans="1:6" ht="14.25">
      <c r="A87" s="112"/>
      <c r="B87" s="261"/>
      <c r="C87" s="261"/>
      <c r="D87" s="112" t="s">
        <v>49</v>
      </c>
      <c r="E87" s="261"/>
      <c r="F87" s="261"/>
    </row>
    <row r="88" spans="1:6" ht="14.25">
      <c r="A88" s="112"/>
      <c r="B88" s="261"/>
      <c r="C88" s="261"/>
      <c r="D88" s="112"/>
      <c r="E88" s="261"/>
      <c r="F88" s="261"/>
    </row>
    <row r="89" spans="1:6" ht="14.25">
      <c r="A89" s="112"/>
      <c r="B89" s="261"/>
      <c r="C89" s="261"/>
      <c r="D89" s="112"/>
      <c r="E89" s="261"/>
      <c r="F89" s="261"/>
    </row>
    <row r="90" spans="1:6" ht="14.25">
      <c r="A90" s="263" t="s">
        <v>1122</v>
      </c>
      <c r="B90" s="264">
        <f>SUM(B6,B7)</f>
        <v>603566</v>
      </c>
      <c r="C90" s="264">
        <f>SUM(C6,C7)</f>
        <v>247427</v>
      </c>
      <c r="D90" s="263" t="s">
        <v>1123</v>
      </c>
      <c r="E90" s="264">
        <f>SUM(E6,E7)</f>
        <v>603566</v>
      </c>
      <c r="F90" s="264">
        <f>SUM(F6,F7)</f>
        <v>247427</v>
      </c>
    </row>
    <row r="91" ht="14.25">
      <c r="D91" s="265"/>
    </row>
    <row r="92" ht="14.25">
      <c r="D92" s="265"/>
    </row>
    <row r="93" ht="14.25">
      <c r="D93" s="265"/>
    </row>
    <row r="94" ht="14.25">
      <c r="D94" s="265"/>
    </row>
    <row r="95" ht="14.25">
      <c r="D95" s="265"/>
    </row>
    <row r="96" ht="14.25">
      <c r="D96" s="265"/>
    </row>
    <row r="97" ht="14.25">
      <c r="D97" s="265"/>
    </row>
    <row r="98" ht="14.25">
      <c r="D98" s="265"/>
    </row>
    <row r="99" ht="14.25">
      <c r="D99" s="265"/>
    </row>
    <row r="100" ht="14.25">
      <c r="D100" s="265"/>
    </row>
    <row r="101" ht="14.25">
      <c r="D101" s="265"/>
    </row>
    <row r="102" ht="14.25">
      <c r="D102" s="265"/>
    </row>
    <row r="103" ht="14.25">
      <c r="D103" s="265"/>
    </row>
    <row r="104" ht="14.25">
      <c r="D104" s="265"/>
    </row>
    <row r="105" ht="14.25">
      <c r="D105" s="265"/>
    </row>
    <row r="106" ht="14.25">
      <c r="D106" s="265"/>
    </row>
    <row r="107" ht="14.25">
      <c r="D107" s="265"/>
    </row>
    <row r="108" ht="14.25">
      <c r="D108" s="265"/>
    </row>
    <row r="109" ht="14.25">
      <c r="D109" s="265"/>
    </row>
  </sheetData>
  <sheetProtection/>
  <protectedRanges>
    <protectedRange sqref="B30:B50" name="区域1"/>
  </protectedRanges>
  <mergeCells count="3">
    <mergeCell ref="A2:F2"/>
    <mergeCell ref="A4:C4"/>
    <mergeCell ref="D4:F4"/>
  </mergeCells>
  <printOptions horizontalCentered="1"/>
  <pageMargins left="0.47" right="0.47" top="0.59" bottom="0.47" header="0.31" footer="0.31"/>
  <pageSetup orientation="landscape" paperSize="9" scale="75"/>
</worksheet>
</file>

<file path=xl/worksheets/sheet5.xml><?xml version="1.0" encoding="utf-8"?>
<worksheet xmlns="http://schemas.openxmlformats.org/spreadsheetml/2006/main" xmlns:r="http://schemas.openxmlformats.org/officeDocument/2006/relationships">
  <dimension ref="A1:H221"/>
  <sheetViews>
    <sheetView showGridLines="0" showZeros="0" zoomScaleSheetLayoutView="100" workbookViewId="0" topLeftCell="A1">
      <pane xSplit="2" ySplit="6" topLeftCell="C211" activePane="bottomRight" state="frozen"/>
      <selection pane="bottomRight" activeCell="B197" sqref="B197"/>
    </sheetView>
  </sheetViews>
  <sheetFormatPr defaultColWidth="9.00390625" defaultRowHeight="14.25"/>
  <cols>
    <col min="1" max="1" width="45.25390625" style="93" customWidth="1"/>
    <col min="2" max="2" width="15.50390625" style="204" customWidth="1"/>
    <col min="3" max="3" width="15.25390625" style="204" customWidth="1"/>
    <col min="4" max="4" width="19.125" style="125" customWidth="1"/>
    <col min="5" max="5" width="18.125" style="125" customWidth="1"/>
    <col min="6" max="7" width="15.25390625" style="93" customWidth="1"/>
    <col min="8" max="8" width="15.50390625" style="93" customWidth="1"/>
    <col min="9" max="16384" width="9.00390625" style="93" customWidth="1"/>
  </cols>
  <sheetData>
    <row r="1" ht="15.75">
      <c r="A1" s="94" t="s">
        <v>1124</v>
      </c>
    </row>
    <row r="2" spans="1:8" ht="21">
      <c r="A2" s="56" t="s">
        <v>1125</v>
      </c>
      <c r="B2" s="205"/>
      <c r="C2" s="205"/>
      <c r="D2" s="56"/>
      <c r="E2" s="56"/>
      <c r="F2" s="56"/>
      <c r="G2" s="56"/>
      <c r="H2" s="56"/>
    </row>
    <row r="3" spans="1:8" ht="18" customHeight="1">
      <c r="A3" s="94"/>
      <c r="H3" s="124" t="s">
        <v>18</v>
      </c>
    </row>
    <row r="4" spans="1:8" s="53" customFormat="1" ht="31.5" customHeight="1">
      <c r="A4" s="115" t="s">
        <v>53</v>
      </c>
      <c r="B4" s="115" t="s">
        <v>1126</v>
      </c>
      <c r="C4" s="115" t="s">
        <v>1127</v>
      </c>
      <c r="D4" s="85" t="s">
        <v>1128</v>
      </c>
      <c r="E4" s="215" t="s">
        <v>1129</v>
      </c>
      <c r="F4" s="215" t="s">
        <v>1130</v>
      </c>
      <c r="G4" s="115" t="s">
        <v>1131</v>
      </c>
      <c r="H4" s="115" t="s">
        <v>1132</v>
      </c>
    </row>
    <row r="5" spans="1:8" s="53" customFormat="1" ht="27" customHeight="1">
      <c r="A5" s="115"/>
      <c r="B5" s="115"/>
      <c r="C5" s="115"/>
      <c r="D5" s="206"/>
      <c r="E5" s="215"/>
      <c r="F5" s="215"/>
      <c r="G5" s="115"/>
      <c r="H5" s="115"/>
    </row>
    <row r="6" spans="1:8" ht="19.5" customHeight="1">
      <c r="A6" s="63" t="s">
        <v>55</v>
      </c>
      <c r="B6" s="207">
        <f>SUM(C6:H6)</f>
        <v>24201</v>
      </c>
      <c r="C6" s="207">
        <f>SUM(C7:C32)</f>
        <v>24201</v>
      </c>
      <c r="D6" s="207">
        <f>SUM(D7:D32)</f>
        <v>0</v>
      </c>
      <c r="E6" s="207">
        <f>SUM(E7:E32)</f>
        <v>0</v>
      </c>
      <c r="F6" s="207">
        <f>SUM(F7:F32)</f>
        <v>0</v>
      </c>
      <c r="G6" s="207">
        <f>SUM(G7:G32)</f>
        <v>0</v>
      </c>
      <c r="H6" s="207"/>
    </row>
    <row r="7" spans="1:8" ht="19.5" customHeight="1">
      <c r="A7" s="208" t="s">
        <v>56</v>
      </c>
      <c r="B7" s="115">
        <f aca="true" t="shared" si="0" ref="B7:B50">SUM(C7:H7)</f>
        <v>787</v>
      </c>
      <c r="C7" s="209">
        <v>787</v>
      </c>
      <c r="D7" s="206"/>
      <c r="E7" s="115"/>
      <c r="F7" s="115"/>
      <c r="G7" s="115"/>
      <c r="H7" s="115"/>
    </row>
    <row r="8" spans="1:8" ht="19.5" customHeight="1">
      <c r="A8" s="208" t="s">
        <v>68</v>
      </c>
      <c r="B8" s="115">
        <f t="shared" si="0"/>
        <v>526</v>
      </c>
      <c r="C8" s="209">
        <v>526</v>
      </c>
      <c r="D8" s="206"/>
      <c r="E8" s="115"/>
      <c r="F8" s="115"/>
      <c r="G8" s="115"/>
      <c r="H8" s="115"/>
    </row>
    <row r="9" spans="1:8" ht="19.5" customHeight="1">
      <c r="A9" s="208" t="s">
        <v>73</v>
      </c>
      <c r="B9" s="115">
        <f t="shared" si="0"/>
        <v>11320</v>
      </c>
      <c r="C9" s="209">
        <v>11320</v>
      </c>
      <c r="D9" s="206"/>
      <c r="E9" s="115"/>
      <c r="F9" s="115"/>
      <c r="G9" s="115"/>
      <c r="H9" s="115"/>
    </row>
    <row r="10" spans="1:8" ht="19.5" customHeight="1">
      <c r="A10" s="208" t="s">
        <v>80</v>
      </c>
      <c r="B10" s="115">
        <f t="shared" si="0"/>
        <v>893</v>
      </c>
      <c r="C10" s="209">
        <v>893</v>
      </c>
      <c r="D10" s="206"/>
      <c r="E10" s="115"/>
      <c r="F10" s="115"/>
      <c r="G10" s="115"/>
      <c r="H10" s="115"/>
    </row>
    <row r="11" spans="1:8" ht="19.5" customHeight="1">
      <c r="A11" s="210" t="s">
        <v>87</v>
      </c>
      <c r="B11" s="115">
        <f t="shared" si="0"/>
        <v>285</v>
      </c>
      <c r="C11" s="209">
        <v>285</v>
      </c>
      <c r="D11" s="206"/>
      <c r="E11" s="115"/>
      <c r="F11" s="115"/>
      <c r="G11" s="115"/>
      <c r="H11" s="115"/>
    </row>
    <row r="12" spans="1:8" ht="19.5" customHeight="1">
      <c r="A12" s="211" t="s">
        <v>94</v>
      </c>
      <c r="B12" s="115">
        <f t="shared" si="0"/>
        <v>1167</v>
      </c>
      <c r="C12" s="209">
        <v>1167</v>
      </c>
      <c r="D12" s="206"/>
      <c r="E12" s="115"/>
      <c r="F12" s="115"/>
      <c r="G12" s="115"/>
      <c r="H12" s="115"/>
    </row>
    <row r="13" spans="1:8" ht="19.5" customHeight="1">
      <c r="A13" s="208" t="s">
        <v>101</v>
      </c>
      <c r="B13" s="115">
        <f t="shared" si="0"/>
        <v>400</v>
      </c>
      <c r="C13" s="209">
        <v>400</v>
      </c>
      <c r="D13" s="206"/>
      <c r="E13" s="115"/>
      <c r="F13" s="115"/>
      <c r="G13" s="115"/>
      <c r="H13" s="115"/>
    </row>
    <row r="14" spans="1:8" ht="19.5" customHeight="1">
      <c r="A14" s="210" t="s">
        <v>104</v>
      </c>
      <c r="B14" s="115">
        <f t="shared" si="0"/>
        <v>273</v>
      </c>
      <c r="C14" s="209">
        <v>273</v>
      </c>
      <c r="D14" s="206"/>
      <c r="E14" s="115"/>
      <c r="F14" s="115"/>
      <c r="G14" s="115"/>
      <c r="H14" s="115"/>
    </row>
    <row r="15" spans="1:8" ht="19.5" customHeight="1">
      <c r="A15" s="208" t="s">
        <v>108</v>
      </c>
      <c r="B15" s="115">
        <f t="shared" si="0"/>
        <v>0</v>
      </c>
      <c r="C15" s="209"/>
      <c r="D15" s="206"/>
      <c r="E15" s="115"/>
      <c r="F15" s="115"/>
      <c r="G15" s="115"/>
      <c r="H15" s="115"/>
    </row>
    <row r="16" spans="1:8" ht="19.5" customHeight="1">
      <c r="A16" s="212" t="s">
        <v>116</v>
      </c>
      <c r="B16" s="115">
        <f t="shared" si="0"/>
        <v>1062</v>
      </c>
      <c r="C16" s="209">
        <v>1062</v>
      </c>
      <c r="D16" s="206"/>
      <c r="E16" s="115"/>
      <c r="F16" s="115"/>
      <c r="G16" s="115"/>
      <c r="H16" s="115"/>
    </row>
    <row r="17" spans="1:8" ht="19.5" customHeight="1">
      <c r="A17" s="116" t="s">
        <v>121</v>
      </c>
      <c r="B17" s="115">
        <f t="shared" si="0"/>
        <v>60</v>
      </c>
      <c r="C17" s="209">
        <v>60</v>
      </c>
      <c r="D17" s="206"/>
      <c r="E17" s="115"/>
      <c r="F17" s="115"/>
      <c r="G17" s="115"/>
      <c r="H17" s="115"/>
    </row>
    <row r="18" spans="1:8" ht="19.5" customHeight="1">
      <c r="A18" s="210" t="s">
        <v>128</v>
      </c>
      <c r="B18" s="115">
        <f t="shared" si="0"/>
        <v>0</v>
      </c>
      <c r="C18" s="209">
        <v>0</v>
      </c>
      <c r="D18" s="206"/>
      <c r="E18" s="115"/>
      <c r="F18" s="115"/>
      <c r="G18" s="115"/>
      <c r="H18" s="115"/>
    </row>
    <row r="19" spans="1:8" ht="19.5" customHeight="1">
      <c r="A19" s="208" t="s">
        <v>136</v>
      </c>
      <c r="B19" s="115">
        <f t="shared" si="0"/>
        <v>62</v>
      </c>
      <c r="C19" s="209">
        <v>62</v>
      </c>
      <c r="D19" s="206"/>
      <c r="E19" s="115"/>
      <c r="F19" s="115"/>
      <c r="G19" s="115"/>
      <c r="H19" s="115"/>
    </row>
    <row r="20" spans="1:8" ht="19.5" customHeight="1">
      <c r="A20" s="208" t="s">
        <v>139</v>
      </c>
      <c r="B20" s="115">
        <f t="shared" si="0"/>
        <v>0</v>
      </c>
      <c r="C20" s="209">
        <v>0</v>
      </c>
      <c r="D20" s="206"/>
      <c r="E20" s="115"/>
      <c r="F20" s="115"/>
      <c r="G20" s="115"/>
      <c r="H20" s="115"/>
    </row>
    <row r="21" spans="1:8" ht="19.5" customHeight="1">
      <c r="A21" s="210" t="s">
        <v>143</v>
      </c>
      <c r="B21" s="115">
        <f t="shared" si="0"/>
        <v>368</v>
      </c>
      <c r="C21" s="209">
        <v>368</v>
      </c>
      <c r="D21" s="206"/>
      <c r="E21" s="115"/>
      <c r="F21" s="115"/>
      <c r="G21" s="115"/>
      <c r="H21" s="115"/>
    </row>
    <row r="22" spans="1:8" ht="18.75" customHeight="1">
      <c r="A22" s="210" t="s">
        <v>146</v>
      </c>
      <c r="B22" s="115">
        <f t="shared" si="0"/>
        <v>64</v>
      </c>
      <c r="C22" s="209">
        <v>64</v>
      </c>
      <c r="D22" s="206"/>
      <c r="E22" s="115"/>
      <c r="F22" s="115"/>
      <c r="G22" s="115"/>
      <c r="H22" s="115"/>
    </row>
    <row r="23" spans="1:8" ht="19.5" customHeight="1">
      <c r="A23" s="210" t="s">
        <v>148</v>
      </c>
      <c r="B23" s="115">
        <f t="shared" si="0"/>
        <v>655</v>
      </c>
      <c r="C23" s="209">
        <v>655</v>
      </c>
      <c r="D23" s="206"/>
      <c r="E23" s="115"/>
      <c r="F23" s="115"/>
      <c r="G23" s="115"/>
      <c r="H23" s="115"/>
    </row>
    <row r="24" spans="1:8" ht="19.5" customHeight="1">
      <c r="A24" s="210" t="s">
        <v>151</v>
      </c>
      <c r="B24" s="115">
        <f t="shared" si="0"/>
        <v>1007</v>
      </c>
      <c r="C24" s="209">
        <v>1007</v>
      </c>
      <c r="D24" s="206"/>
      <c r="E24" s="115"/>
      <c r="F24" s="115"/>
      <c r="G24" s="115"/>
      <c r="H24" s="115"/>
    </row>
    <row r="25" spans="1:8" ht="19.5" customHeight="1">
      <c r="A25" s="210" t="s">
        <v>154</v>
      </c>
      <c r="B25" s="115">
        <f t="shared" si="0"/>
        <v>918</v>
      </c>
      <c r="C25" s="209">
        <v>918</v>
      </c>
      <c r="D25" s="206"/>
      <c r="E25" s="115"/>
      <c r="F25" s="115"/>
      <c r="G25" s="115"/>
      <c r="H25" s="115"/>
    </row>
    <row r="26" spans="1:8" ht="19.5" customHeight="1">
      <c r="A26" s="210" t="s">
        <v>157</v>
      </c>
      <c r="B26" s="115">
        <f t="shared" si="0"/>
        <v>495</v>
      </c>
      <c r="C26" s="209">
        <v>495</v>
      </c>
      <c r="D26" s="206"/>
      <c r="E26" s="115"/>
      <c r="F26" s="115"/>
      <c r="G26" s="115"/>
      <c r="H26" s="115"/>
    </row>
    <row r="27" spans="1:8" ht="19.5" customHeight="1">
      <c r="A27" s="210" t="s">
        <v>160</v>
      </c>
      <c r="B27" s="115">
        <f t="shared" si="0"/>
        <v>448</v>
      </c>
      <c r="C27" s="209">
        <v>448</v>
      </c>
      <c r="D27" s="206"/>
      <c r="E27" s="115"/>
      <c r="F27" s="115"/>
      <c r="G27" s="115"/>
      <c r="H27" s="115"/>
    </row>
    <row r="28" spans="1:8" ht="19.5" customHeight="1">
      <c r="A28" s="210" t="s">
        <v>164</v>
      </c>
      <c r="B28" s="115">
        <f t="shared" si="0"/>
        <v>0</v>
      </c>
      <c r="C28" s="209">
        <v>0</v>
      </c>
      <c r="D28" s="206"/>
      <c r="E28" s="115"/>
      <c r="F28" s="115"/>
      <c r="G28" s="115"/>
      <c r="H28" s="115"/>
    </row>
    <row r="29" spans="1:8" ht="19.5" customHeight="1">
      <c r="A29" s="210" t="s">
        <v>166</v>
      </c>
      <c r="B29" s="115">
        <f t="shared" si="0"/>
        <v>653</v>
      </c>
      <c r="C29" s="209">
        <v>653</v>
      </c>
      <c r="D29" s="206"/>
      <c r="E29" s="115"/>
      <c r="F29" s="115"/>
      <c r="G29" s="115"/>
      <c r="H29" s="115"/>
    </row>
    <row r="30" spans="1:8" ht="19.5" customHeight="1">
      <c r="A30" s="208" t="s">
        <v>168</v>
      </c>
      <c r="B30" s="115">
        <f t="shared" si="0"/>
        <v>635</v>
      </c>
      <c r="C30" s="209">
        <v>635</v>
      </c>
      <c r="D30" s="206"/>
      <c r="E30" s="115"/>
      <c r="F30" s="115"/>
      <c r="G30" s="115"/>
      <c r="H30" s="115"/>
    </row>
    <row r="31" spans="1:8" ht="19.5" customHeight="1">
      <c r="A31" s="208" t="s">
        <v>171</v>
      </c>
      <c r="B31" s="115">
        <f t="shared" si="0"/>
        <v>1973</v>
      </c>
      <c r="C31" s="209">
        <v>1973</v>
      </c>
      <c r="D31" s="206"/>
      <c r="E31" s="115"/>
      <c r="F31" s="115"/>
      <c r="G31" s="115"/>
      <c r="H31" s="115"/>
    </row>
    <row r="32" spans="1:8" ht="19.5" customHeight="1">
      <c r="A32" s="208" t="s">
        <v>181</v>
      </c>
      <c r="B32" s="115">
        <f t="shared" si="0"/>
        <v>150</v>
      </c>
      <c r="C32" s="209">
        <v>150</v>
      </c>
      <c r="D32" s="206"/>
      <c r="E32" s="115"/>
      <c r="F32" s="115"/>
      <c r="G32" s="115"/>
      <c r="H32" s="115"/>
    </row>
    <row r="33" spans="1:8" ht="19.5" customHeight="1">
      <c r="A33" s="63" t="s">
        <v>184</v>
      </c>
      <c r="B33" s="207">
        <f t="shared" si="0"/>
        <v>0</v>
      </c>
      <c r="C33" s="207">
        <v>0</v>
      </c>
      <c r="D33" s="207">
        <f>SUM(D34:D35)</f>
        <v>0</v>
      </c>
      <c r="E33" s="207">
        <f>SUM(E34:E35)</f>
        <v>0</v>
      </c>
      <c r="F33" s="207">
        <f>SUM(F34:F35)</f>
        <v>0</v>
      </c>
      <c r="G33" s="207">
        <f>SUM(G34:G35)</f>
        <v>0</v>
      </c>
      <c r="H33" s="207"/>
    </row>
    <row r="34" spans="1:8" ht="19.5" customHeight="1">
      <c r="A34" s="208" t="s">
        <v>185</v>
      </c>
      <c r="B34" s="115">
        <f t="shared" si="0"/>
        <v>0</v>
      </c>
      <c r="C34" s="115">
        <v>0</v>
      </c>
      <c r="D34" s="206"/>
      <c r="E34" s="115"/>
      <c r="F34" s="115"/>
      <c r="G34" s="115"/>
      <c r="H34" s="115"/>
    </row>
    <row r="35" spans="1:8" ht="19.5" customHeight="1">
      <c r="A35" s="208" t="s">
        <v>187</v>
      </c>
      <c r="B35" s="115">
        <f t="shared" si="0"/>
        <v>0</v>
      </c>
      <c r="C35" s="115">
        <v>0</v>
      </c>
      <c r="D35" s="206"/>
      <c r="E35" s="115"/>
      <c r="F35" s="115"/>
      <c r="G35" s="115"/>
      <c r="H35" s="115"/>
    </row>
    <row r="36" spans="1:8" ht="19.5" customHeight="1">
      <c r="A36" s="63" t="s">
        <v>188</v>
      </c>
      <c r="B36" s="207">
        <f t="shared" si="0"/>
        <v>0</v>
      </c>
      <c r="C36" s="207">
        <v>0</v>
      </c>
      <c r="D36" s="207">
        <f>SUM(D37:D38)</f>
        <v>0</v>
      </c>
      <c r="E36" s="207">
        <f>SUM(E37:E38)</f>
        <v>0</v>
      </c>
      <c r="F36" s="207">
        <f>SUM(F37:F38)</f>
        <v>0</v>
      </c>
      <c r="G36" s="207">
        <f>SUM(G37:G38)</f>
        <v>0</v>
      </c>
      <c r="H36" s="207"/>
    </row>
    <row r="37" spans="1:8" ht="19.5" customHeight="1">
      <c r="A37" s="210" t="s">
        <v>189</v>
      </c>
      <c r="B37" s="115">
        <f t="shared" si="0"/>
        <v>0</v>
      </c>
      <c r="C37" s="209">
        <v>0</v>
      </c>
      <c r="D37" s="206"/>
      <c r="E37" s="115"/>
      <c r="F37" s="115"/>
      <c r="G37" s="115"/>
      <c r="H37" s="115"/>
    </row>
    <row r="38" spans="1:8" ht="19.5" customHeight="1">
      <c r="A38" s="210" t="s">
        <v>199</v>
      </c>
      <c r="B38" s="115">
        <f t="shared" si="0"/>
        <v>0</v>
      </c>
      <c r="C38" s="209">
        <v>0</v>
      </c>
      <c r="D38" s="206"/>
      <c r="E38" s="115"/>
      <c r="F38" s="115"/>
      <c r="G38" s="115"/>
      <c r="H38" s="115"/>
    </row>
    <row r="39" spans="1:8" ht="19.5" customHeight="1">
      <c r="A39" s="63" t="s">
        <v>200</v>
      </c>
      <c r="B39" s="207">
        <f t="shared" si="0"/>
        <v>10275</v>
      </c>
      <c r="C39" s="207">
        <f>SUM(C40:C50)</f>
        <v>10275</v>
      </c>
      <c r="D39" s="207">
        <f>SUM(D40:D50)</f>
        <v>0</v>
      </c>
      <c r="E39" s="207">
        <f>SUM(E40:E50)</f>
        <v>0</v>
      </c>
      <c r="F39" s="207">
        <f>SUM(F40:F50)</f>
        <v>0</v>
      </c>
      <c r="G39" s="207">
        <f>SUM(G40:G50)</f>
        <v>0</v>
      </c>
      <c r="H39" s="207"/>
    </row>
    <row r="40" spans="1:8" ht="19.5" customHeight="1">
      <c r="A40" s="208" t="s">
        <v>201</v>
      </c>
      <c r="B40" s="115">
        <f t="shared" si="0"/>
        <v>50</v>
      </c>
      <c r="C40" s="209">
        <v>50</v>
      </c>
      <c r="D40" s="206"/>
      <c r="E40" s="115"/>
      <c r="F40" s="115"/>
      <c r="G40" s="115"/>
      <c r="H40" s="115"/>
    </row>
    <row r="41" spans="1:8" ht="19.5" customHeight="1">
      <c r="A41" s="210" t="s">
        <v>204</v>
      </c>
      <c r="B41" s="115">
        <f t="shared" si="0"/>
        <v>8433</v>
      </c>
      <c r="C41" s="209">
        <v>8433</v>
      </c>
      <c r="D41" s="213"/>
      <c r="E41" s="213"/>
      <c r="F41" s="120"/>
      <c r="G41" s="120"/>
      <c r="H41" s="115"/>
    </row>
    <row r="42" spans="1:8" ht="19.5" customHeight="1">
      <c r="A42" s="208" t="s">
        <v>210</v>
      </c>
      <c r="B42" s="115">
        <f t="shared" si="0"/>
        <v>0</v>
      </c>
      <c r="C42" s="209"/>
      <c r="D42" s="213"/>
      <c r="E42" s="213"/>
      <c r="F42" s="120"/>
      <c r="G42" s="120"/>
      <c r="H42" s="115"/>
    </row>
    <row r="43" spans="1:8" ht="19.5" customHeight="1">
      <c r="A43" s="211" t="s">
        <v>213</v>
      </c>
      <c r="B43" s="115">
        <f t="shared" si="0"/>
        <v>0</v>
      </c>
      <c r="C43" s="209">
        <v>0</v>
      </c>
      <c r="D43" s="213"/>
      <c r="E43" s="213"/>
      <c r="F43" s="120"/>
      <c r="G43" s="120"/>
      <c r="H43" s="115"/>
    </row>
    <row r="44" spans="1:8" ht="19.5" customHeight="1">
      <c r="A44" s="116" t="s">
        <v>217</v>
      </c>
      <c r="B44" s="115">
        <f t="shared" si="0"/>
        <v>0</v>
      </c>
      <c r="C44" s="209">
        <v>0</v>
      </c>
      <c r="D44" s="213"/>
      <c r="E44" s="213"/>
      <c r="F44" s="120"/>
      <c r="G44" s="120"/>
      <c r="H44" s="115"/>
    </row>
    <row r="45" spans="1:8" ht="19.5" customHeight="1">
      <c r="A45" s="208" t="s">
        <v>222</v>
      </c>
      <c r="B45" s="115">
        <f t="shared" si="0"/>
        <v>1592</v>
      </c>
      <c r="C45" s="209">
        <v>1592</v>
      </c>
      <c r="D45" s="213"/>
      <c r="E45" s="213"/>
      <c r="F45" s="120"/>
      <c r="G45" s="120"/>
      <c r="H45" s="115"/>
    </row>
    <row r="46" spans="1:8" ht="19.5" customHeight="1">
      <c r="A46" s="211" t="s">
        <v>231</v>
      </c>
      <c r="B46" s="115">
        <f t="shared" si="0"/>
        <v>0</v>
      </c>
      <c r="C46" s="209"/>
      <c r="D46" s="213"/>
      <c r="E46" s="213"/>
      <c r="F46" s="120"/>
      <c r="G46" s="120"/>
      <c r="H46" s="115"/>
    </row>
    <row r="47" spans="1:8" ht="19.5" customHeight="1">
      <c r="A47" s="210" t="s">
        <v>236</v>
      </c>
      <c r="B47" s="115">
        <f t="shared" si="0"/>
        <v>0</v>
      </c>
      <c r="C47" s="209"/>
      <c r="D47" s="213"/>
      <c r="E47" s="213"/>
      <c r="F47" s="120"/>
      <c r="G47" s="120"/>
      <c r="H47" s="115"/>
    </row>
    <row r="48" spans="1:8" ht="19.5" customHeight="1">
      <c r="A48" s="116" t="s">
        <v>241</v>
      </c>
      <c r="B48" s="115">
        <f t="shared" si="0"/>
        <v>0</v>
      </c>
      <c r="C48" s="209"/>
      <c r="D48" s="213"/>
      <c r="E48" s="213"/>
      <c r="F48" s="120"/>
      <c r="G48" s="120"/>
      <c r="H48" s="115"/>
    </row>
    <row r="49" spans="1:8" ht="19.5" customHeight="1">
      <c r="A49" s="208" t="s">
        <v>245</v>
      </c>
      <c r="B49" s="115">
        <f t="shared" si="0"/>
        <v>0</v>
      </c>
      <c r="C49" s="209"/>
      <c r="D49" s="213"/>
      <c r="E49" s="213"/>
      <c r="F49" s="120"/>
      <c r="G49" s="120"/>
      <c r="H49" s="115"/>
    </row>
    <row r="50" spans="1:8" ht="19.5" customHeight="1">
      <c r="A50" s="208" t="s">
        <v>248</v>
      </c>
      <c r="B50" s="115">
        <f t="shared" si="0"/>
        <v>200</v>
      </c>
      <c r="C50" s="209">
        <v>200</v>
      </c>
      <c r="D50" s="213"/>
      <c r="E50" s="213"/>
      <c r="F50" s="120"/>
      <c r="G50" s="120"/>
      <c r="H50" s="115"/>
    </row>
    <row r="51" spans="1:8" ht="19.5" customHeight="1">
      <c r="A51" s="63" t="s">
        <v>251</v>
      </c>
      <c r="B51" s="207">
        <f aca="true" t="shared" si="1" ref="B51:G51">SUM(B52:B61)</f>
        <v>57856</v>
      </c>
      <c r="C51" s="207">
        <f t="shared" si="1"/>
        <v>57856</v>
      </c>
      <c r="D51" s="207">
        <f t="shared" si="1"/>
        <v>0</v>
      </c>
      <c r="E51" s="207">
        <f t="shared" si="1"/>
        <v>0</v>
      </c>
      <c r="F51" s="207">
        <f t="shared" si="1"/>
        <v>0</v>
      </c>
      <c r="G51" s="207">
        <f t="shared" si="1"/>
        <v>0</v>
      </c>
      <c r="H51" s="207"/>
    </row>
    <row r="52" spans="1:8" ht="19.5" customHeight="1">
      <c r="A52" s="210" t="s">
        <v>252</v>
      </c>
      <c r="B52" s="115">
        <f>SUM(C52:H52)</f>
        <v>965</v>
      </c>
      <c r="C52" s="209">
        <v>965</v>
      </c>
      <c r="D52" s="213"/>
      <c r="E52" s="213"/>
      <c r="F52" s="120"/>
      <c r="G52" s="120"/>
      <c r="H52" s="115"/>
    </row>
    <row r="53" spans="1:8" ht="19.5" customHeight="1">
      <c r="A53" s="208" t="s">
        <v>254</v>
      </c>
      <c r="B53" s="115">
        <f aca="true" t="shared" si="2" ref="B53:B116">SUM(C53:H53)</f>
        <v>53343</v>
      </c>
      <c r="C53" s="209">
        <v>53343</v>
      </c>
      <c r="D53" s="213"/>
      <c r="E53" s="213"/>
      <c r="F53" s="120"/>
      <c r="G53" s="120"/>
      <c r="H53" s="115"/>
    </row>
    <row r="54" spans="1:8" ht="19.5" customHeight="1">
      <c r="A54" s="208" t="s">
        <v>261</v>
      </c>
      <c r="B54" s="115">
        <f t="shared" si="2"/>
        <v>1376</v>
      </c>
      <c r="C54" s="209">
        <v>1376</v>
      </c>
      <c r="D54" s="213"/>
      <c r="E54" s="213"/>
      <c r="F54" s="120"/>
      <c r="G54" s="120"/>
      <c r="H54" s="115"/>
    </row>
    <row r="55" spans="1:8" ht="19.5" customHeight="1">
      <c r="A55" s="116" t="s">
        <v>267</v>
      </c>
      <c r="B55" s="115">
        <f t="shared" si="2"/>
        <v>0</v>
      </c>
      <c r="C55" s="209"/>
      <c r="D55" s="213"/>
      <c r="E55" s="213"/>
      <c r="F55" s="120"/>
      <c r="G55" s="120"/>
      <c r="H55" s="115"/>
    </row>
    <row r="56" spans="1:8" ht="19.5" customHeight="1">
      <c r="A56" s="210" t="s">
        <v>273</v>
      </c>
      <c r="B56" s="115">
        <f t="shared" si="2"/>
        <v>0</v>
      </c>
      <c r="C56" s="209"/>
      <c r="D56" s="213"/>
      <c r="E56" s="213"/>
      <c r="F56" s="120"/>
      <c r="G56" s="120"/>
      <c r="H56" s="115"/>
    </row>
    <row r="57" spans="1:8" ht="19.5" customHeight="1">
      <c r="A57" s="210" t="s">
        <v>277</v>
      </c>
      <c r="B57" s="115">
        <f t="shared" si="2"/>
        <v>0</v>
      </c>
      <c r="C57" s="209"/>
      <c r="D57" s="213"/>
      <c r="E57" s="213"/>
      <c r="F57" s="120"/>
      <c r="G57" s="120"/>
      <c r="H57" s="115"/>
    </row>
    <row r="58" spans="1:8" ht="19.5" customHeight="1">
      <c r="A58" s="208" t="s">
        <v>281</v>
      </c>
      <c r="B58" s="115">
        <f t="shared" si="2"/>
        <v>288</v>
      </c>
      <c r="C58" s="209">
        <v>288</v>
      </c>
      <c r="D58" s="213"/>
      <c r="E58" s="213"/>
      <c r="F58" s="120"/>
      <c r="G58" s="120"/>
      <c r="H58" s="115"/>
    </row>
    <row r="59" spans="1:8" ht="19.5" customHeight="1">
      <c r="A59" s="210" t="s">
        <v>285</v>
      </c>
      <c r="B59" s="115">
        <f t="shared" si="2"/>
        <v>984</v>
      </c>
      <c r="C59" s="209">
        <v>984</v>
      </c>
      <c r="D59" s="213"/>
      <c r="E59" s="213"/>
      <c r="F59" s="120"/>
      <c r="G59" s="120"/>
      <c r="H59" s="115"/>
    </row>
    <row r="60" spans="1:8" ht="19.5" customHeight="1">
      <c r="A60" s="208" t="s">
        <v>291</v>
      </c>
      <c r="B60" s="115">
        <f t="shared" si="2"/>
        <v>900</v>
      </c>
      <c r="C60" s="209">
        <v>900</v>
      </c>
      <c r="D60" s="213"/>
      <c r="E60" s="213"/>
      <c r="F60" s="120"/>
      <c r="G60" s="120"/>
      <c r="H60" s="115"/>
    </row>
    <row r="61" spans="1:8" ht="19.5" customHeight="1">
      <c r="A61" s="208" t="s">
        <v>298</v>
      </c>
      <c r="B61" s="115">
        <f t="shared" si="2"/>
        <v>0</v>
      </c>
      <c r="C61" s="209">
        <v>0</v>
      </c>
      <c r="D61" s="213"/>
      <c r="E61" s="213"/>
      <c r="F61" s="120"/>
      <c r="G61" s="120"/>
      <c r="H61" s="115"/>
    </row>
    <row r="62" spans="1:8" ht="19.5" customHeight="1">
      <c r="A62" s="63" t="s">
        <v>299</v>
      </c>
      <c r="B62" s="207">
        <f t="shared" si="2"/>
        <v>969</v>
      </c>
      <c r="C62" s="214">
        <f>SUM(C63:C72)</f>
        <v>969</v>
      </c>
      <c r="D62" s="214">
        <f>SUM(D63:D72)</f>
        <v>0</v>
      </c>
      <c r="E62" s="214">
        <f>SUM(E63:E72)</f>
        <v>0</v>
      </c>
      <c r="F62" s="71">
        <f>SUM(F63:F72)</f>
        <v>0</v>
      </c>
      <c r="G62" s="71">
        <f>SUM(G63:G72)</f>
        <v>0</v>
      </c>
      <c r="H62" s="214"/>
    </row>
    <row r="63" spans="1:8" ht="19.5" customHeight="1">
      <c r="A63" s="210" t="s">
        <v>300</v>
      </c>
      <c r="B63" s="115">
        <f t="shared" si="2"/>
        <v>180</v>
      </c>
      <c r="C63" s="209">
        <v>180</v>
      </c>
      <c r="D63" s="213"/>
      <c r="E63" s="213"/>
      <c r="F63" s="120"/>
      <c r="G63" s="120"/>
      <c r="H63" s="115"/>
    </row>
    <row r="64" spans="1:8" ht="19.5" customHeight="1">
      <c r="A64" s="208" t="s">
        <v>302</v>
      </c>
      <c r="B64" s="115">
        <f t="shared" si="2"/>
        <v>0</v>
      </c>
      <c r="C64" s="209"/>
      <c r="D64" s="213"/>
      <c r="E64" s="213"/>
      <c r="F64" s="120"/>
      <c r="G64" s="120"/>
      <c r="H64" s="115"/>
    </row>
    <row r="65" spans="1:8" ht="19.5" customHeight="1">
      <c r="A65" s="210" t="s">
        <v>311</v>
      </c>
      <c r="B65" s="115">
        <f t="shared" si="2"/>
        <v>0</v>
      </c>
      <c r="C65" s="209">
        <v>0</v>
      </c>
      <c r="D65" s="213"/>
      <c r="E65" s="213"/>
      <c r="F65" s="120"/>
      <c r="G65" s="120"/>
      <c r="H65" s="115"/>
    </row>
    <row r="66" spans="1:8" ht="19.5" customHeight="1">
      <c r="A66" s="210" t="s">
        <v>316</v>
      </c>
      <c r="B66" s="115">
        <f t="shared" si="2"/>
        <v>0</v>
      </c>
      <c r="C66" s="209">
        <v>0</v>
      </c>
      <c r="D66" s="213"/>
      <c r="E66" s="213"/>
      <c r="F66" s="120"/>
      <c r="G66" s="120"/>
      <c r="H66" s="115"/>
    </row>
    <row r="67" spans="1:8" ht="19.5" customHeight="1">
      <c r="A67" s="210" t="s">
        <v>320</v>
      </c>
      <c r="B67" s="115">
        <f t="shared" si="2"/>
        <v>0</v>
      </c>
      <c r="C67" s="209">
        <v>0</v>
      </c>
      <c r="D67" s="213"/>
      <c r="E67" s="213"/>
      <c r="F67" s="120"/>
      <c r="G67" s="120"/>
      <c r="H67" s="115"/>
    </row>
    <row r="68" spans="1:8" ht="19.5" customHeight="1">
      <c r="A68" s="210" t="s">
        <v>324</v>
      </c>
      <c r="B68" s="115">
        <f t="shared" si="2"/>
        <v>0</v>
      </c>
      <c r="C68" s="209"/>
      <c r="D68" s="213"/>
      <c r="E68" s="213"/>
      <c r="F68" s="120"/>
      <c r="G68" s="120"/>
      <c r="H68" s="115"/>
    </row>
    <row r="69" spans="1:8" ht="19.5" customHeight="1">
      <c r="A69" s="208" t="s">
        <v>329</v>
      </c>
      <c r="B69" s="115">
        <f t="shared" si="2"/>
        <v>189</v>
      </c>
      <c r="C69" s="209">
        <v>189</v>
      </c>
      <c r="D69" s="213"/>
      <c r="E69" s="213"/>
      <c r="F69" s="120"/>
      <c r="G69" s="120"/>
      <c r="H69" s="115"/>
    </row>
    <row r="70" spans="1:8" ht="19.5" customHeight="1">
      <c r="A70" s="208" t="s">
        <v>335</v>
      </c>
      <c r="B70" s="115">
        <f t="shared" si="2"/>
        <v>0</v>
      </c>
      <c r="C70" s="209"/>
      <c r="D70" s="213"/>
      <c r="E70" s="213"/>
      <c r="F70" s="120"/>
      <c r="G70" s="120"/>
      <c r="H70" s="115"/>
    </row>
    <row r="71" spans="1:8" ht="19.5" customHeight="1">
      <c r="A71" s="116" t="s">
        <v>339</v>
      </c>
      <c r="B71" s="115">
        <f t="shared" si="2"/>
        <v>0</v>
      </c>
      <c r="C71" s="209"/>
      <c r="D71" s="213"/>
      <c r="E71" s="213"/>
      <c r="F71" s="120"/>
      <c r="G71" s="120"/>
      <c r="H71" s="115"/>
    </row>
    <row r="72" spans="1:8" ht="19.5" customHeight="1">
      <c r="A72" s="208" t="s">
        <v>343</v>
      </c>
      <c r="B72" s="115">
        <f t="shared" si="2"/>
        <v>600</v>
      </c>
      <c r="C72" s="209">
        <v>600</v>
      </c>
      <c r="D72" s="213"/>
      <c r="E72" s="213"/>
      <c r="F72" s="120"/>
      <c r="G72" s="120"/>
      <c r="H72" s="115"/>
    </row>
    <row r="73" spans="1:8" ht="19.5" customHeight="1">
      <c r="A73" s="63" t="s">
        <v>348</v>
      </c>
      <c r="B73" s="207">
        <f t="shared" si="2"/>
        <v>2625</v>
      </c>
      <c r="C73" s="214">
        <f>SUM(C74:C79)</f>
        <v>2625</v>
      </c>
      <c r="D73" s="214">
        <f>SUM(D74:D79)</f>
        <v>0</v>
      </c>
      <c r="E73" s="214">
        <f>SUM(E74:E79)</f>
        <v>0</v>
      </c>
      <c r="F73" s="71">
        <f>SUM(F74:F79)</f>
        <v>0</v>
      </c>
      <c r="G73" s="71">
        <f>SUM(G74:G79)</f>
        <v>0</v>
      </c>
      <c r="H73" s="214"/>
    </row>
    <row r="74" spans="1:8" ht="19.5" customHeight="1">
      <c r="A74" s="116" t="s">
        <v>349</v>
      </c>
      <c r="B74" s="115">
        <f t="shared" si="2"/>
        <v>1374</v>
      </c>
      <c r="C74" s="209">
        <v>1374</v>
      </c>
      <c r="D74" s="213"/>
      <c r="E74" s="213"/>
      <c r="F74" s="120"/>
      <c r="G74" s="120"/>
      <c r="H74" s="115"/>
    </row>
    <row r="75" spans="1:8" ht="19.5" customHeight="1">
      <c r="A75" s="116" t="s">
        <v>362</v>
      </c>
      <c r="B75" s="115">
        <f t="shared" si="2"/>
        <v>133</v>
      </c>
      <c r="C75" s="209">
        <v>133</v>
      </c>
      <c r="D75" s="213"/>
      <c r="E75" s="213"/>
      <c r="F75" s="120"/>
      <c r="G75" s="120"/>
      <c r="H75" s="115"/>
    </row>
    <row r="76" spans="1:8" ht="19.5" customHeight="1">
      <c r="A76" s="116" t="s">
        <v>367</v>
      </c>
      <c r="B76" s="115">
        <f t="shared" si="2"/>
        <v>297</v>
      </c>
      <c r="C76" s="209">
        <v>297</v>
      </c>
      <c r="D76" s="213"/>
      <c r="E76" s="213"/>
      <c r="F76" s="120"/>
      <c r="G76" s="120"/>
      <c r="H76" s="115"/>
    </row>
    <row r="77" spans="1:8" ht="19.5" customHeight="1">
      <c r="A77" s="116" t="s">
        <v>375</v>
      </c>
      <c r="B77" s="115">
        <f t="shared" si="2"/>
        <v>0</v>
      </c>
      <c r="C77" s="209">
        <v>0</v>
      </c>
      <c r="D77" s="213"/>
      <c r="E77" s="213"/>
      <c r="F77" s="120"/>
      <c r="G77" s="120"/>
      <c r="H77" s="115"/>
    </row>
    <row r="78" spans="1:8" ht="19.5" customHeight="1">
      <c r="A78" s="116" t="s">
        <v>381</v>
      </c>
      <c r="B78" s="115">
        <f t="shared" si="2"/>
        <v>821</v>
      </c>
      <c r="C78" s="209">
        <v>821</v>
      </c>
      <c r="D78" s="213"/>
      <c r="E78" s="213"/>
      <c r="F78" s="120"/>
      <c r="G78" s="120"/>
      <c r="H78" s="115"/>
    </row>
    <row r="79" spans="1:8" ht="19.5" customHeight="1">
      <c r="A79" s="116" t="s">
        <v>386</v>
      </c>
      <c r="B79" s="115">
        <f t="shared" si="2"/>
        <v>0</v>
      </c>
      <c r="C79" s="209">
        <v>0</v>
      </c>
      <c r="D79" s="213"/>
      <c r="E79" s="213"/>
      <c r="F79" s="120"/>
      <c r="G79" s="120"/>
      <c r="H79" s="115"/>
    </row>
    <row r="80" spans="1:8" ht="19.5" customHeight="1">
      <c r="A80" s="63" t="s">
        <v>390</v>
      </c>
      <c r="B80" s="207">
        <f t="shared" si="2"/>
        <v>38216</v>
      </c>
      <c r="C80" s="214">
        <f>SUM(C81:C101)</f>
        <v>38216</v>
      </c>
      <c r="D80" s="214">
        <f>SUM(D81:D101)</f>
        <v>0</v>
      </c>
      <c r="E80" s="214">
        <f>SUM(E81:E101)</f>
        <v>0</v>
      </c>
      <c r="F80" s="71">
        <f>SUM(F81:F101)</f>
        <v>0</v>
      </c>
      <c r="G80" s="71">
        <f>SUM(G81:G101)</f>
        <v>0</v>
      </c>
      <c r="H80" s="71"/>
    </row>
    <row r="81" spans="1:8" ht="19.5" customHeight="1">
      <c r="A81" s="116" t="s">
        <v>391</v>
      </c>
      <c r="B81" s="115">
        <f t="shared" si="2"/>
        <v>1343</v>
      </c>
      <c r="C81" s="209">
        <v>1343</v>
      </c>
      <c r="D81" s="213"/>
      <c r="E81" s="213"/>
      <c r="F81" s="120"/>
      <c r="G81" s="120"/>
      <c r="H81" s="115"/>
    </row>
    <row r="82" spans="1:8" ht="19.5" customHeight="1">
      <c r="A82" s="116" t="s">
        <v>405</v>
      </c>
      <c r="B82" s="115">
        <f t="shared" si="2"/>
        <v>800</v>
      </c>
      <c r="C82" s="209">
        <v>800</v>
      </c>
      <c r="D82" s="213"/>
      <c r="E82" s="213"/>
      <c r="F82" s="120"/>
      <c r="G82" s="120"/>
      <c r="H82" s="115"/>
    </row>
    <row r="83" spans="1:8" ht="19.5" customHeight="1">
      <c r="A83" s="116" t="s">
        <v>410</v>
      </c>
      <c r="B83" s="115">
        <f t="shared" si="2"/>
        <v>30435</v>
      </c>
      <c r="C83" s="209">
        <v>30435</v>
      </c>
      <c r="D83" s="213"/>
      <c r="E83" s="213"/>
      <c r="F83" s="120"/>
      <c r="G83" s="120"/>
      <c r="H83" s="115"/>
    </row>
    <row r="84" spans="1:8" ht="19.5" customHeight="1">
      <c r="A84" s="116" t="s">
        <v>1133</v>
      </c>
      <c r="B84" s="115">
        <f t="shared" si="2"/>
        <v>0</v>
      </c>
      <c r="C84" s="209"/>
      <c r="D84" s="213"/>
      <c r="E84" s="213"/>
      <c r="F84" s="120"/>
      <c r="G84" s="120"/>
      <c r="H84" s="115"/>
    </row>
    <row r="85" spans="1:8" ht="19.5" customHeight="1">
      <c r="A85" s="116" t="s">
        <v>420</v>
      </c>
      <c r="B85" s="115">
        <f t="shared" si="2"/>
        <v>1000</v>
      </c>
      <c r="C85" s="209">
        <v>1000</v>
      </c>
      <c r="D85" s="213"/>
      <c r="E85" s="213"/>
      <c r="F85" s="120"/>
      <c r="G85" s="120"/>
      <c r="H85" s="115"/>
    </row>
    <row r="86" spans="1:8" ht="19.5" customHeight="1">
      <c r="A86" s="116" t="s">
        <v>424</v>
      </c>
      <c r="B86" s="115">
        <f t="shared" si="2"/>
        <v>60</v>
      </c>
      <c r="C86" s="209">
        <v>60</v>
      </c>
      <c r="D86" s="213"/>
      <c r="E86" s="213"/>
      <c r="F86" s="120"/>
      <c r="G86" s="120"/>
      <c r="H86" s="115"/>
    </row>
    <row r="87" spans="1:8" ht="19.5" customHeight="1">
      <c r="A87" s="116" t="s">
        <v>434</v>
      </c>
      <c r="B87" s="115">
        <f t="shared" si="2"/>
        <v>257</v>
      </c>
      <c r="C87" s="209">
        <v>257</v>
      </c>
      <c r="D87" s="213"/>
      <c r="E87" s="213"/>
      <c r="F87" s="120"/>
      <c r="G87" s="120"/>
      <c r="H87" s="115"/>
    </row>
    <row r="88" spans="1:8" ht="19.5" customHeight="1">
      <c r="A88" s="116" t="s">
        <v>442</v>
      </c>
      <c r="B88" s="115">
        <f t="shared" si="2"/>
        <v>32</v>
      </c>
      <c r="C88" s="209">
        <v>32</v>
      </c>
      <c r="D88" s="213"/>
      <c r="E88" s="213"/>
      <c r="F88" s="120"/>
      <c r="G88" s="120"/>
      <c r="H88" s="115"/>
    </row>
    <row r="89" spans="1:8" ht="19.5" customHeight="1">
      <c r="A89" s="116" t="s">
        <v>449</v>
      </c>
      <c r="B89" s="115">
        <f t="shared" si="2"/>
        <v>180</v>
      </c>
      <c r="C89" s="209">
        <v>180</v>
      </c>
      <c r="D89" s="213"/>
      <c r="E89" s="213"/>
      <c r="F89" s="120"/>
      <c r="G89" s="120"/>
      <c r="H89" s="115"/>
    </row>
    <row r="90" spans="1:8" ht="19.5" customHeight="1">
      <c r="A90" s="116" t="s">
        <v>457</v>
      </c>
      <c r="B90" s="115">
        <f t="shared" si="2"/>
        <v>590</v>
      </c>
      <c r="C90" s="209">
        <v>590</v>
      </c>
      <c r="D90" s="213"/>
      <c r="E90" s="213"/>
      <c r="F90" s="120"/>
      <c r="G90" s="120"/>
      <c r="H90" s="115"/>
    </row>
    <row r="91" spans="1:8" ht="19.5" customHeight="1">
      <c r="A91" s="116" t="s">
        <v>463</v>
      </c>
      <c r="B91" s="115">
        <f t="shared" si="2"/>
        <v>22</v>
      </c>
      <c r="C91" s="209">
        <v>22</v>
      </c>
      <c r="D91" s="213"/>
      <c r="E91" s="213"/>
      <c r="F91" s="120"/>
      <c r="G91" s="120"/>
      <c r="H91" s="115"/>
    </row>
    <row r="92" spans="1:8" ht="19.5" customHeight="1">
      <c r="A92" s="116" t="s">
        <v>465</v>
      </c>
      <c r="B92" s="115">
        <f t="shared" si="2"/>
        <v>100</v>
      </c>
      <c r="C92" s="209">
        <v>100</v>
      </c>
      <c r="D92" s="213"/>
      <c r="E92" s="213"/>
      <c r="F92" s="120"/>
      <c r="G92" s="120"/>
      <c r="H92" s="115"/>
    </row>
    <row r="93" spans="1:8" ht="19.5" customHeight="1">
      <c r="A93" s="116" t="s">
        <v>468</v>
      </c>
      <c r="B93" s="115">
        <f t="shared" si="2"/>
        <v>50</v>
      </c>
      <c r="C93" s="209">
        <v>50</v>
      </c>
      <c r="D93" s="213"/>
      <c r="E93" s="213"/>
      <c r="F93" s="120"/>
      <c r="G93" s="120"/>
      <c r="H93" s="115"/>
    </row>
    <row r="94" spans="1:8" ht="19.5" customHeight="1">
      <c r="A94" s="116" t="s">
        <v>471</v>
      </c>
      <c r="B94" s="115">
        <f t="shared" si="2"/>
        <v>568</v>
      </c>
      <c r="C94" s="209">
        <v>568</v>
      </c>
      <c r="D94" s="213"/>
      <c r="E94" s="213"/>
      <c r="F94" s="120"/>
      <c r="G94" s="120"/>
      <c r="H94" s="115"/>
    </row>
    <row r="95" spans="1:8" ht="19.5" customHeight="1">
      <c r="A95" s="116" t="s">
        <v>474</v>
      </c>
      <c r="B95" s="115">
        <f t="shared" si="2"/>
        <v>0</v>
      </c>
      <c r="C95" s="209"/>
      <c r="D95" s="213"/>
      <c r="E95" s="213"/>
      <c r="F95" s="120"/>
      <c r="G95" s="120"/>
      <c r="H95" s="115"/>
    </row>
    <row r="96" spans="1:8" ht="19.5" customHeight="1">
      <c r="A96" s="116" t="s">
        <v>477</v>
      </c>
      <c r="B96" s="115">
        <f t="shared" si="2"/>
        <v>0</v>
      </c>
      <c r="C96" s="209"/>
      <c r="D96" s="213"/>
      <c r="E96" s="213"/>
      <c r="F96" s="120"/>
      <c r="G96" s="120"/>
      <c r="H96" s="115"/>
    </row>
    <row r="97" spans="1:8" ht="19.5" customHeight="1">
      <c r="A97" s="116" t="s">
        <v>480</v>
      </c>
      <c r="B97" s="115">
        <f t="shared" si="2"/>
        <v>2424</v>
      </c>
      <c r="C97" s="209">
        <v>2424</v>
      </c>
      <c r="D97" s="213"/>
      <c r="E97" s="213"/>
      <c r="F97" s="120"/>
      <c r="G97" s="120"/>
      <c r="H97" s="115"/>
    </row>
    <row r="98" spans="1:8" ht="19.5" customHeight="1">
      <c r="A98" s="116" t="s">
        <v>484</v>
      </c>
      <c r="B98" s="115">
        <f t="shared" si="2"/>
        <v>0</v>
      </c>
      <c r="C98" s="209"/>
      <c r="D98" s="213"/>
      <c r="E98" s="213"/>
      <c r="F98" s="120"/>
      <c r="G98" s="120"/>
      <c r="H98" s="115"/>
    </row>
    <row r="99" spans="1:8" ht="19.5" customHeight="1">
      <c r="A99" s="200" t="s">
        <v>489</v>
      </c>
      <c r="B99" s="115">
        <f t="shared" si="2"/>
        <v>355</v>
      </c>
      <c r="C99" s="209">
        <v>355</v>
      </c>
      <c r="D99" s="213"/>
      <c r="E99" s="213"/>
      <c r="F99" s="120"/>
      <c r="G99" s="120"/>
      <c r="H99" s="115"/>
    </row>
    <row r="100" spans="1:8" ht="19.5" customHeight="1">
      <c r="A100" s="116" t="s">
        <v>493</v>
      </c>
      <c r="B100" s="115">
        <f t="shared" si="2"/>
        <v>0</v>
      </c>
      <c r="C100" s="209">
        <v>0</v>
      </c>
      <c r="D100" s="213"/>
      <c r="E100" s="213"/>
      <c r="F100" s="120"/>
      <c r="G100" s="120"/>
      <c r="H100" s="120"/>
    </row>
    <row r="101" spans="1:8" ht="19.5" customHeight="1">
      <c r="A101" s="116" t="s">
        <v>496</v>
      </c>
      <c r="B101" s="115">
        <f t="shared" si="2"/>
        <v>0</v>
      </c>
      <c r="C101" s="209"/>
      <c r="D101" s="213"/>
      <c r="E101" s="213"/>
      <c r="F101" s="120"/>
      <c r="G101" s="120"/>
      <c r="H101" s="120"/>
    </row>
    <row r="102" spans="1:8" ht="19.5" customHeight="1">
      <c r="A102" s="63" t="s">
        <v>497</v>
      </c>
      <c r="B102" s="207">
        <f t="shared" si="2"/>
        <v>24090</v>
      </c>
      <c r="C102" s="214">
        <f>SUM(C103:C115)</f>
        <v>24090</v>
      </c>
      <c r="D102" s="214">
        <f>SUM(D103:D115)</f>
        <v>0</v>
      </c>
      <c r="E102" s="214">
        <f>SUM(E103:E115)</f>
        <v>0</v>
      </c>
      <c r="F102" s="71">
        <f>SUM(F103:F115)</f>
        <v>0</v>
      </c>
      <c r="G102" s="71">
        <f>SUM(G103:G115)</f>
        <v>0</v>
      </c>
      <c r="H102" s="71"/>
    </row>
    <row r="103" spans="1:8" ht="19.5" customHeight="1">
      <c r="A103" s="116" t="s">
        <v>498</v>
      </c>
      <c r="B103" s="115">
        <f t="shared" si="2"/>
        <v>343</v>
      </c>
      <c r="C103" s="209">
        <v>343</v>
      </c>
      <c r="D103" s="213"/>
      <c r="E103" s="213"/>
      <c r="F103" s="120"/>
      <c r="G103" s="120"/>
      <c r="H103" s="115"/>
    </row>
    <row r="104" spans="1:8" ht="19.5" customHeight="1">
      <c r="A104" s="116" t="s">
        <v>500</v>
      </c>
      <c r="B104" s="115">
        <f t="shared" si="2"/>
        <v>6461</v>
      </c>
      <c r="C104" s="209">
        <v>6461</v>
      </c>
      <c r="D104" s="213"/>
      <c r="E104" s="213"/>
      <c r="F104" s="120"/>
      <c r="G104" s="120"/>
      <c r="H104" s="115"/>
    </row>
    <row r="105" spans="1:8" ht="19.5" customHeight="1">
      <c r="A105" s="116" t="s">
        <v>514</v>
      </c>
      <c r="B105" s="115">
        <f t="shared" si="2"/>
        <v>3724</v>
      </c>
      <c r="C105" s="209">
        <v>3724</v>
      </c>
      <c r="D105" s="213"/>
      <c r="E105" s="213"/>
      <c r="F105" s="120"/>
      <c r="G105" s="120"/>
      <c r="H105" s="115"/>
    </row>
    <row r="106" spans="1:8" ht="19.5" customHeight="1">
      <c r="A106" s="116" t="s">
        <v>518</v>
      </c>
      <c r="B106" s="115">
        <f t="shared" si="2"/>
        <v>2256</v>
      </c>
      <c r="C106" s="209">
        <v>2256</v>
      </c>
      <c r="D106" s="213"/>
      <c r="E106" s="213"/>
      <c r="F106" s="120"/>
      <c r="G106" s="120"/>
      <c r="H106" s="115"/>
    </row>
    <row r="107" spans="1:8" ht="19.5" customHeight="1">
      <c r="A107" s="116" t="s">
        <v>530</v>
      </c>
      <c r="B107" s="115">
        <f t="shared" si="2"/>
        <v>0</v>
      </c>
      <c r="C107" s="209">
        <v>0</v>
      </c>
      <c r="D107" s="213"/>
      <c r="E107" s="213"/>
      <c r="F107" s="120"/>
      <c r="G107" s="120"/>
      <c r="H107" s="115"/>
    </row>
    <row r="108" spans="1:8" ht="19.5" customHeight="1">
      <c r="A108" s="116" t="s">
        <v>533</v>
      </c>
      <c r="B108" s="115">
        <f t="shared" si="2"/>
        <v>27</v>
      </c>
      <c r="C108" s="209">
        <v>27</v>
      </c>
      <c r="D108" s="213"/>
      <c r="E108" s="213"/>
      <c r="F108" s="120"/>
      <c r="G108" s="120"/>
      <c r="H108" s="115"/>
    </row>
    <row r="109" spans="1:8" ht="19.5" customHeight="1">
      <c r="A109" s="116" t="s">
        <v>537</v>
      </c>
      <c r="B109" s="115">
        <f t="shared" si="2"/>
        <v>9874</v>
      </c>
      <c r="C109" s="209">
        <v>9874</v>
      </c>
      <c r="D109" s="213"/>
      <c r="E109" s="213"/>
      <c r="F109" s="120"/>
      <c r="G109" s="120"/>
      <c r="H109" s="115"/>
    </row>
    <row r="110" spans="1:8" ht="19.5" customHeight="1">
      <c r="A110" s="116" t="s">
        <v>542</v>
      </c>
      <c r="B110" s="115">
        <f t="shared" si="2"/>
        <v>423</v>
      </c>
      <c r="C110" s="209">
        <v>423</v>
      </c>
      <c r="D110" s="213"/>
      <c r="E110" s="213"/>
      <c r="F110" s="120"/>
      <c r="G110" s="120"/>
      <c r="H110" s="115"/>
    </row>
    <row r="111" spans="1:8" ht="19.5" customHeight="1">
      <c r="A111" s="116" t="s">
        <v>546</v>
      </c>
      <c r="B111" s="115">
        <f t="shared" si="2"/>
        <v>550</v>
      </c>
      <c r="C111" s="209">
        <v>550</v>
      </c>
      <c r="D111" s="213"/>
      <c r="E111" s="213"/>
      <c r="F111" s="120"/>
      <c r="G111" s="120"/>
      <c r="H111" s="115"/>
    </row>
    <row r="112" spans="1:8" ht="19.5" customHeight="1">
      <c r="A112" s="116" t="s">
        <v>550</v>
      </c>
      <c r="B112" s="115">
        <f t="shared" si="2"/>
        <v>0</v>
      </c>
      <c r="C112" s="209">
        <v>0</v>
      </c>
      <c r="D112" s="213"/>
      <c r="E112" s="213"/>
      <c r="F112" s="120"/>
      <c r="G112" s="120"/>
      <c r="H112" s="115"/>
    </row>
    <row r="113" spans="1:8" ht="19.5" customHeight="1">
      <c r="A113" s="116" t="s">
        <v>553</v>
      </c>
      <c r="B113" s="115">
        <f t="shared" si="2"/>
        <v>424</v>
      </c>
      <c r="C113" s="209">
        <v>424</v>
      </c>
      <c r="D113" s="213"/>
      <c r="E113" s="213"/>
      <c r="F113" s="120"/>
      <c r="G113" s="120"/>
      <c r="H113" s="115"/>
    </row>
    <row r="114" spans="1:8" ht="19.5" customHeight="1">
      <c r="A114" s="116" t="s">
        <v>1134</v>
      </c>
      <c r="B114" s="115">
        <f t="shared" si="2"/>
        <v>8</v>
      </c>
      <c r="C114" s="209">
        <v>8</v>
      </c>
      <c r="D114" s="213"/>
      <c r="E114" s="213"/>
      <c r="F114" s="120"/>
      <c r="G114" s="120"/>
      <c r="H114" s="115"/>
    </row>
    <row r="115" spans="1:8" ht="19.5" customHeight="1">
      <c r="A115" s="216" t="s">
        <v>558</v>
      </c>
      <c r="B115" s="115">
        <f t="shared" si="2"/>
        <v>0</v>
      </c>
      <c r="C115" s="209"/>
      <c r="D115" s="213"/>
      <c r="E115" s="213"/>
      <c r="F115" s="120"/>
      <c r="G115" s="120"/>
      <c r="H115" s="115"/>
    </row>
    <row r="116" spans="1:8" ht="19.5" customHeight="1">
      <c r="A116" s="217" t="s">
        <v>559</v>
      </c>
      <c r="B116" s="207">
        <f t="shared" si="2"/>
        <v>3277</v>
      </c>
      <c r="C116" s="214">
        <f>SUM(C117:C131)</f>
        <v>3277</v>
      </c>
      <c r="D116" s="214">
        <f>SUM(D117:D131)</f>
        <v>0</v>
      </c>
      <c r="E116" s="214">
        <f>SUM(E117:E131)</f>
        <v>0</v>
      </c>
      <c r="F116" s="71">
        <f>SUM(F117:F131)</f>
        <v>0</v>
      </c>
      <c r="G116" s="71">
        <f>SUM(G117:G131)</f>
        <v>0</v>
      </c>
      <c r="H116" s="207"/>
    </row>
    <row r="117" spans="1:8" ht="19.5" customHeight="1">
      <c r="A117" s="216" t="s">
        <v>560</v>
      </c>
      <c r="B117" s="115">
        <f aca="true" t="shared" si="3" ref="B117:B180">SUM(C117:H117)</f>
        <v>0</v>
      </c>
      <c r="C117" s="115">
        <v>0</v>
      </c>
      <c r="D117" s="213"/>
      <c r="E117" s="213"/>
      <c r="F117" s="120"/>
      <c r="G117" s="120"/>
      <c r="H117" s="115"/>
    </row>
    <row r="118" spans="1:8" ht="19.5" customHeight="1">
      <c r="A118" s="216" t="s">
        <v>567</v>
      </c>
      <c r="B118" s="115">
        <f t="shared" si="3"/>
        <v>50</v>
      </c>
      <c r="C118" s="115">
        <v>50</v>
      </c>
      <c r="D118" s="213"/>
      <c r="E118" s="213"/>
      <c r="F118" s="120"/>
      <c r="G118" s="120"/>
      <c r="H118" s="115"/>
    </row>
    <row r="119" spans="1:8" ht="19.5" customHeight="1">
      <c r="A119" s="216" t="s">
        <v>571</v>
      </c>
      <c r="B119" s="115">
        <f t="shared" si="3"/>
        <v>1072</v>
      </c>
      <c r="C119" s="115">
        <v>1072</v>
      </c>
      <c r="D119" s="213"/>
      <c r="E119" s="213"/>
      <c r="F119" s="120"/>
      <c r="G119" s="120"/>
      <c r="H119" s="115"/>
    </row>
    <row r="120" spans="1:8" ht="19.5" customHeight="1">
      <c r="A120" s="216" t="s">
        <v>580</v>
      </c>
      <c r="B120" s="115">
        <f t="shared" si="3"/>
        <v>2155</v>
      </c>
      <c r="C120" s="115">
        <v>2155</v>
      </c>
      <c r="D120" s="213"/>
      <c r="E120" s="213"/>
      <c r="F120" s="120"/>
      <c r="G120" s="120"/>
      <c r="H120" s="115"/>
    </row>
    <row r="121" spans="1:8" ht="19.5" customHeight="1">
      <c r="A121" s="216" t="s">
        <v>585</v>
      </c>
      <c r="B121" s="115">
        <f t="shared" si="3"/>
        <v>0</v>
      </c>
      <c r="C121" s="115">
        <v>0</v>
      </c>
      <c r="D121" s="213"/>
      <c r="E121" s="213"/>
      <c r="F121" s="120"/>
      <c r="G121" s="120"/>
      <c r="H121" s="115"/>
    </row>
    <row r="122" spans="1:8" ht="19.5" customHeight="1">
      <c r="A122" s="216" t="s">
        <v>592</v>
      </c>
      <c r="B122" s="115">
        <f t="shared" si="3"/>
        <v>0</v>
      </c>
      <c r="C122" s="115">
        <v>0</v>
      </c>
      <c r="D122" s="213"/>
      <c r="E122" s="213"/>
      <c r="F122" s="120"/>
      <c r="G122" s="120"/>
      <c r="H122" s="115"/>
    </row>
    <row r="123" spans="1:8" ht="19.5" customHeight="1">
      <c r="A123" s="216" t="s">
        <v>598</v>
      </c>
      <c r="B123" s="115">
        <f t="shared" si="3"/>
        <v>0</v>
      </c>
      <c r="C123" s="115"/>
      <c r="D123" s="213"/>
      <c r="E123" s="213"/>
      <c r="F123" s="120"/>
      <c r="G123" s="120"/>
      <c r="H123" s="120"/>
    </row>
    <row r="124" spans="1:8" ht="19.5" customHeight="1">
      <c r="A124" s="216" t="s">
        <v>601</v>
      </c>
      <c r="B124" s="115">
        <f t="shared" si="3"/>
        <v>0</v>
      </c>
      <c r="C124" s="115"/>
      <c r="D124" s="213"/>
      <c r="E124" s="213"/>
      <c r="F124" s="120"/>
      <c r="G124" s="120"/>
      <c r="H124" s="120"/>
    </row>
    <row r="125" spans="1:8" ht="19.5" customHeight="1">
      <c r="A125" s="216" t="s">
        <v>604</v>
      </c>
      <c r="B125" s="115">
        <f t="shared" si="3"/>
        <v>0</v>
      </c>
      <c r="C125" s="115"/>
      <c r="D125" s="213"/>
      <c r="E125" s="213"/>
      <c r="F125" s="120"/>
      <c r="G125" s="120"/>
      <c r="H125" s="120"/>
    </row>
    <row r="126" spans="1:8" ht="19.5" customHeight="1">
      <c r="A126" s="216" t="s">
        <v>605</v>
      </c>
      <c r="B126" s="115">
        <f t="shared" si="3"/>
        <v>0</v>
      </c>
      <c r="C126" s="115"/>
      <c r="D126" s="213"/>
      <c r="E126" s="213"/>
      <c r="F126" s="120"/>
      <c r="G126" s="120"/>
      <c r="H126" s="120"/>
    </row>
    <row r="127" spans="1:8" ht="19.5" customHeight="1">
      <c r="A127" s="216" t="s">
        <v>606</v>
      </c>
      <c r="B127" s="115">
        <f t="shared" si="3"/>
        <v>0</v>
      </c>
      <c r="C127" s="115">
        <v>0</v>
      </c>
      <c r="D127" s="213"/>
      <c r="E127" s="213"/>
      <c r="F127" s="120"/>
      <c r="G127" s="120"/>
      <c r="H127" s="120"/>
    </row>
    <row r="128" spans="1:8" ht="19.5" customHeight="1">
      <c r="A128" s="216" t="s">
        <v>612</v>
      </c>
      <c r="B128" s="115">
        <f t="shared" si="3"/>
        <v>0</v>
      </c>
      <c r="C128" s="115"/>
      <c r="D128" s="213"/>
      <c r="E128" s="213"/>
      <c r="F128" s="120"/>
      <c r="G128" s="120"/>
      <c r="H128" s="120"/>
    </row>
    <row r="129" spans="1:8" ht="19.5" customHeight="1">
      <c r="A129" s="216" t="s">
        <v>613</v>
      </c>
      <c r="B129" s="115">
        <f t="shared" si="3"/>
        <v>0</v>
      </c>
      <c r="C129" s="115"/>
      <c r="D129" s="213"/>
      <c r="E129" s="213"/>
      <c r="F129" s="120"/>
      <c r="G129" s="120"/>
      <c r="H129" s="120"/>
    </row>
    <row r="130" spans="1:8" ht="19.5" customHeight="1">
      <c r="A130" s="216" t="s">
        <v>614</v>
      </c>
      <c r="B130" s="115">
        <f t="shared" si="3"/>
        <v>0</v>
      </c>
      <c r="C130" s="115"/>
      <c r="D130" s="213"/>
      <c r="E130" s="213"/>
      <c r="F130" s="120"/>
      <c r="G130" s="120"/>
      <c r="H130" s="120"/>
    </row>
    <row r="131" spans="1:8" ht="19.5" customHeight="1">
      <c r="A131" s="216" t="s">
        <v>624</v>
      </c>
      <c r="B131" s="115">
        <f t="shared" si="3"/>
        <v>0</v>
      </c>
      <c r="C131" s="115">
        <v>0</v>
      </c>
      <c r="D131" s="213"/>
      <c r="E131" s="213"/>
      <c r="F131" s="120"/>
      <c r="G131" s="120"/>
      <c r="H131" s="120"/>
    </row>
    <row r="132" spans="1:8" ht="19.5" customHeight="1">
      <c r="A132" s="217" t="s">
        <v>625</v>
      </c>
      <c r="B132" s="207">
        <f t="shared" si="3"/>
        <v>9694</v>
      </c>
      <c r="C132" s="214">
        <f>SUM(C133:C138)</f>
        <v>9694</v>
      </c>
      <c r="D132" s="214">
        <f>SUM(D133:D138)</f>
        <v>0</v>
      </c>
      <c r="E132" s="214">
        <f>SUM(E133:E138)</f>
        <v>0</v>
      </c>
      <c r="F132" s="71">
        <f>SUM(F133:F138)</f>
        <v>0</v>
      </c>
      <c r="G132" s="71">
        <f>SUM(G133:G138)</f>
        <v>0</v>
      </c>
      <c r="H132" s="207"/>
    </row>
    <row r="133" spans="1:8" ht="19.5" customHeight="1">
      <c r="A133" s="216" t="s">
        <v>626</v>
      </c>
      <c r="B133" s="115">
        <f t="shared" si="3"/>
        <v>3457</v>
      </c>
      <c r="C133" s="115">
        <v>3457</v>
      </c>
      <c r="D133" s="213"/>
      <c r="E133" s="213"/>
      <c r="F133" s="120"/>
      <c r="G133" s="120"/>
      <c r="H133" s="115"/>
    </row>
    <row r="134" spans="1:8" ht="19.5" customHeight="1">
      <c r="A134" s="216" t="s">
        <v>634</v>
      </c>
      <c r="B134" s="115">
        <f t="shared" si="3"/>
        <v>0</v>
      </c>
      <c r="C134" s="115"/>
      <c r="D134" s="213"/>
      <c r="E134" s="213"/>
      <c r="F134" s="120"/>
      <c r="G134" s="120"/>
      <c r="H134" s="115"/>
    </row>
    <row r="135" spans="1:8" ht="19.5" customHeight="1">
      <c r="A135" s="216" t="s">
        <v>635</v>
      </c>
      <c r="B135" s="115">
        <f t="shared" si="3"/>
        <v>3320</v>
      </c>
      <c r="C135" s="115">
        <v>3320</v>
      </c>
      <c r="D135" s="213"/>
      <c r="E135" s="213"/>
      <c r="F135" s="120"/>
      <c r="G135" s="120"/>
      <c r="H135" s="115"/>
    </row>
    <row r="136" spans="1:8" ht="19.5" customHeight="1">
      <c r="A136" s="216" t="s">
        <v>638</v>
      </c>
      <c r="B136" s="115">
        <f t="shared" si="3"/>
        <v>2877</v>
      </c>
      <c r="C136" s="115">
        <v>2877</v>
      </c>
      <c r="D136" s="213"/>
      <c r="E136" s="213"/>
      <c r="F136" s="120"/>
      <c r="G136" s="120"/>
      <c r="H136" s="115"/>
    </row>
    <row r="137" spans="1:8" ht="19.5" customHeight="1">
      <c r="A137" s="216" t="s">
        <v>639</v>
      </c>
      <c r="B137" s="115">
        <f t="shared" si="3"/>
        <v>40</v>
      </c>
      <c r="C137" s="115">
        <v>40</v>
      </c>
      <c r="D137" s="213"/>
      <c r="E137" s="213"/>
      <c r="F137" s="120"/>
      <c r="G137" s="120"/>
      <c r="H137" s="115"/>
    </row>
    <row r="138" spans="1:8" ht="19.5" customHeight="1">
      <c r="A138" s="216" t="s">
        <v>640</v>
      </c>
      <c r="B138" s="115">
        <f t="shared" si="3"/>
        <v>0</v>
      </c>
      <c r="C138" s="115">
        <v>0</v>
      </c>
      <c r="D138" s="213"/>
      <c r="E138" s="213"/>
      <c r="F138" s="120"/>
      <c r="G138" s="120"/>
      <c r="H138" s="120"/>
    </row>
    <row r="139" spans="1:8" ht="19.5" customHeight="1">
      <c r="A139" s="217" t="s">
        <v>641</v>
      </c>
      <c r="B139" s="207">
        <f t="shared" si="3"/>
        <v>19435</v>
      </c>
      <c r="C139" s="214">
        <f>SUM(C140:C147)</f>
        <v>19435</v>
      </c>
      <c r="D139" s="214">
        <f>SUM(D140:D147)</f>
        <v>0</v>
      </c>
      <c r="E139" s="214">
        <f>SUM(E140:E147)</f>
        <v>0</v>
      </c>
      <c r="F139" s="71">
        <f>SUM(F140:F147)</f>
        <v>0</v>
      </c>
      <c r="G139" s="71">
        <f>SUM(G140:G147)</f>
        <v>0</v>
      </c>
      <c r="H139" s="207"/>
    </row>
    <row r="140" spans="1:8" ht="19.5" customHeight="1">
      <c r="A140" s="216" t="s">
        <v>642</v>
      </c>
      <c r="B140" s="115">
        <f t="shared" si="3"/>
        <v>4933</v>
      </c>
      <c r="C140" s="115">
        <v>4933</v>
      </c>
      <c r="D140" s="213"/>
      <c r="E140" s="213"/>
      <c r="F140" s="120"/>
      <c r="G140" s="120"/>
      <c r="H140" s="115"/>
    </row>
    <row r="141" spans="1:8" ht="19.5" customHeight="1">
      <c r="A141" s="216" t="s">
        <v>664</v>
      </c>
      <c r="B141" s="115">
        <f t="shared" si="3"/>
        <v>718</v>
      </c>
      <c r="C141" s="115">
        <v>718</v>
      </c>
      <c r="D141" s="213"/>
      <c r="E141" s="213"/>
      <c r="F141" s="120"/>
      <c r="G141" s="120"/>
      <c r="H141" s="115"/>
    </row>
    <row r="142" spans="1:8" ht="19.5" customHeight="1">
      <c r="A142" s="216" t="s">
        <v>685</v>
      </c>
      <c r="B142" s="115">
        <f t="shared" si="3"/>
        <v>2425</v>
      </c>
      <c r="C142" s="115">
        <v>2425</v>
      </c>
      <c r="D142" s="213"/>
      <c r="E142" s="213"/>
      <c r="F142" s="120"/>
      <c r="G142" s="120"/>
      <c r="H142" s="115"/>
    </row>
    <row r="143" spans="1:8" ht="19.5" customHeight="1">
      <c r="A143" s="216" t="s">
        <v>709</v>
      </c>
      <c r="B143" s="115">
        <f t="shared" si="3"/>
        <v>772</v>
      </c>
      <c r="C143" s="115">
        <v>772</v>
      </c>
      <c r="D143" s="213"/>
      <c r="E143" s="213"/>
      <c r="F143" s="120"/>
      <c r="G143" s="120"/>
      <c r="H143" s="115"/>
    </row>
    <row r="144" spans="1:8" ht="19.5" customHeight="1">
      <c r="A144" s="216" t="s">
        <v>717</v>
      </c>
      <c r="B144" s="115">
        <f t="shared" si="3"/>
        <v>8046</v>
      </c>
      <c r="C144" s="115">
        <v>8046</v>
      </c>
      <c r="D144" s="213"/>
      <c r="E144" s="213"/>
      <c r="F144" s="120"/>
      <c r="G144" s="120"/>
      <c r="H144" s="115"/>
    </row>
    <row r="145" spans="1:8" ht="19.5" customHeight="1">
      <c r="A145" s="216" t="s">
        <v>724</v>
      </c>
      <c r="B145" s="115">
        <f t="shared" si="3"/>
        <v>541</v>
      </c>
      <c r="C145" s="115">
        <v>541</v>
      </c>
      <c r="D145" s="213"/>
      <c r="E145" s="213"/>
      <c r="F145" s="120"/>
      <c r="G145" s="120"/>
      <c r="H145" s="115"/>
    </row>
    <row r="146" spans="1:8" ht="19.5" customHeight="1">
      <c r="A146" s="216" t="s">
        <v>731</v>
      </c>
      <c r="B146" s="115">
        <f t="shared" si="3"/>
        <v>0</v>
      </c>
      <c r="C146" s="115"/>
      <c r="D146" s="213"/>
      <c r="E146" s="213"/>
      <c r="F146" s="120"/>
      <c r="G146" s="120"/>
      <c r="H146" s="115"/>
    </row>
    <row r="147" spans="1:8" ht="19.5" customHeight="1">
      <c r="A147" s="216" t="s">
        <v>734</v>
      </c>
      <c r="B147" s="115">
        <f t="shared" si="3"/>
        <v>2000</v>
      </c>
      <c r="C147" s="115">
        <v>2000</v>
      </c>
      <c r="D147" s="213"/>
      <c r="E147" s="213"/>
      <c r="F147" s="120"/>
      <c r="G147" s="120"/>
      <c r="H147" s="115"/>
    </row>
    <row r="148" spans="1:8" ht="19.5" customHeight="1">
      <c r="A148" s="217" t="s">
        <v>737</v>
      </c>
      <c r="B148" s="207">
        <f t="shared" si="3"/>
        <v>2723</v>
      </c>
      <c r="C148" s="214">
        <f>SUM(C149:C155)</f>
        <v>2723</v>
      </c>
      <c r="D148" s="214">
        <f>SUM(D149:D155)</f>
        <v>0</v>
      </c>
      <c r="E148" s="214">
        <f>SUM(E149:E155)</f>
        <v>0</v>
      </c>
      <c r="F148" s="71">
        <f>SUM(F149:F155)</f>
        <v>0</v>
      </c>
      <c r="G148" s="71">
        <f>SUM(G149:G155)</f>
        <v>0</v>
      </c>
      <c r="H148" s="207"/>
    </row>
    <row r="149" spans="1:8" ht="19.5" customHeight="1">
      <c r="A149" s="216" t="s">
        <v>738</v>
      </c>
      <c r="B149" s="115">
        <f t="shared" si="3"/>
        <v>2723</v>
      </c>
      <c r="C149" s="115">
        <v>2723</v>
      </c>
      <c r="D149" s="213"/>
      <c r="E149" s="213"/>
      <c r="F149" s="120"/>
      <c r="G149" s="120"/>
      <c r="H149" s="115"/>
    </row>
    <row r="150" spans="1:8" ht="19.5" customHeight="1">
      <c r="A150" s="216" t="s">
        <v>758</v>
      </c>
      <c r="B150" s="115">
        <f t="shared" si="3"/>
        <v>0</v>
      </c>
      <c r="C150" s="115"/>
      <c r="D150" s="213"/>
      <c r="E150" s="213"/>
      <c r="F150" s="120"/>
      <c r="G150" s="120"/>
      <c r="H150" s="120"/>
    </row>
    <row r="151" spans="1:8" ht="19.5" customHeight="1">
      <c r="A151" s="216" t="s">
        <v>765</v>
      </c>
      <c r="B151" s="115">
        <f t="shared" si="3"/>
        <v>0</v>
      </c>
      <c r="C151" s="115"/>
      <c r="D151" s="213"/>
      <c r="E151" s="213"/>
      <c r="F151" s="120"/>
      <c r="G151" s="120"/>
      <c r="H151" s="120"/>
    </row>
    <row r="152" spans="1:8" ht="19.5" customHeight="1">
      <c r="A152" s="216" t="s">
        <v>772</v>
      </c>
      <c r="B152" s="115">
        <f t="shared" si="3"/>
        <v>0</v>
      </c>
      <c r="C152" s="115"/>
      <c r="D152" s="213"/>
      <c r="E152" s="213"/>
      <c r="F152" s="120"/>
      <c r="G152" s="120"/>
      <c r="H152" s="120"/>
    </row>
    <row r="153" spans="1:8" ht="19.5" customHeight="1">
      <c r="A153" s="216" t="s">
        <v>777</v>
      </c>
      <c r="B153" s="115">
        <f t="shared" si="3"/>
        <v>0</v>
      </c>
      <c r="C153" s="115"/>
      <c r="D153" s="213"/>
      <c r="E153" s="213"/>
      <c r="F153" s="120"/>
      <c r="G153" s="120"/>
      <c r="H153" s="120"/>
    </row>
    <row r="154" spans="1:8" ht="19.5" customHeight="1">
      <c r="A154" s="216" t="s">
        <v>780</v>
      </c>
      <c r="B154" s="115">
        <f t="shared" si="3"/>
        <v>0</v>
      </c>
      <c r="C154" s="115"/>
      <c r="D154" s="213"/>
      <c r="E154" s="213"/>
      <c r="F154" s="120"/>
      <c r="G154" s="120"/>
      <c r="H154" s="120"/>
    </row>
    <row r="155" spans="1:8" ht="19.5" customHeight="1">
      <c r="A155" s="216" t="s">
        <v>785</v>
      </c>
      <c r="B155" s="115">
        <f t="shared" si="3"/>
        <v>0</v>
      </c>
      <c r="C155" s="115"/>
      <c r="D155" s="213"/>
      <c r="E155" s="213"/>
      <c r="F155" s="120"/>
      <c r="G155" s="120"/>
      <c r="H155" s="120"/>
    </row>
    <row r="156" spans="1:8" ht="19.5" customHeight="1">
      <c r="A156" s="217" t="s">
        <v>788</v>
      </c>
      <c r="B156" s="207">
        <f t="shared" si="3"/>
        <v>269</v>
      </c>
      <c r="C156" s="214">
        <f>SUM(C157:C163)</f>
        <v>269</v>
      </c>
      <c r="D156" s="214">
        <f>SUM(D157:D163)</f>
        <v>0</v>
      </c>
      <c r="E156" s="214">
        <f>SUM(E157:E163)</f>
        <v>0</v>
      </c>
      <c r="F156" s="71">
        <f>SUM(F157:F163)</f>
        <v>0</v>
      </c>
      <c r="G156" s="71">
        <f>SUM(G157:G163)</f>
        <v>0</v>
      </c>
      <c r="H156" s="207"/>
    </row>
    <row r="157" spans="1:8" ht="19.5" customHeight="1">
      <c r="A157" s="216" t="s">
        <v>789</v>
      </c>
      <c r="B157" s="115">
        <f t="shared" si="3"/>
        <v>0</v>
      </c>
      <c r="C157" s="115"/>
      <c r="D157" s="213"/>
      <c r="E157" s="213"/>
      <c r="F157" s="120"/>
      <c r="G157" s="120"/>
      <c r="H157" s="115"/>
    </row>
    <row r="158" spans="1:8" ht="19.5" customHeight="1">
      <c r="A158" s="216" t="s">
        <v>796</v>
      </c>
      <c r="B158" s="115">
        <f t="shared" si="3"/>
        <v>0</v>
      </c>
      <c r="C158" s="115">
        <v>0</v>
      </c>
      <c r="D158" s="213"/>
      <c r="E158" s="213"/>
      <c r="F158" s="120"/>
      <c r="G158" s="120"/>
      <c r="H158" s="115"/>
    </row>
    <row r="159" spans="1:8" ht="19.5" customHeight="1">
      <c r="A159" s="216" t="s">
        <v>809</v>
      </c>
      <c r="B159" s="115">
        <f t="shared" si="3"/>
        <v>0</v>
      </c>
      <c r="C159" s="115"/>
      <c r="D159" s="213"/>
      <c r="E159" s="213"/>
      <c r="F159" s="120"/>
      <c r="G159" s="120"/>
      <c r="H159" s="115"/>
    </row>
    <row r="160" spans="1:8" ht="19.5" customHeight="1">
      <c r="A160" s="216" t="s">
        <v>811</v>
      </c>
      <c r="B160" s="115">
        <f t="shared" si="3"/>
        <v>249</v>
      </c>
      <c r="C160" s="115">
        <v>249</v>
      </c>
      <c r="D160" s="213"/>
      <c r="E160" s="213"/>
      <c r="F160" s="120"/>
      <c r="G160" s="120"/>
      <c r="H160" s="115"/>
    </row>
    <row r="161" spans="1:8" ht="19.5" customHeight="1">
      <c r="A161" s="216" t="s">
        <v>818</v>
      </c>
      <c r="B161" s="115">
        <f t="shared" si="3"/>
        <v>20</v>
      </c>
      <c r="C161" s="115">
        <v>20</v>
      </c>
      <c r="D161" s="213"/>
      <c r="E161" s="213"/>
      <c r="F161" s="120"/>
      <c r="G161" s="120"/>
      <c r="H161" s="115"/>
    </row>
    <row r="162" spans="1:8" ht="19.5" customHeight="1">
      <c r="A162" s="216" t="s">
        <v>822</v>
      </c>
      <c r="B162" s="115">
        <f t="shared" si="3"/>
        <v>0</v>
      </c>
      <c r="C162" s="115">
        <v>0</v>
      </c>
      <c r="D162" s="213"/>
      <c r="E162" s="213"/>
      <c r="F162" s="120"/>
      <c r="G162" s="120"/>
      <c r="H162" s="115"/>
    </row>
    <row r="163" spans="1:8" ht="19.5" customHeight="1">
      <c r="A163" s="216" t="s">
        <v>827</v>
      </c>
      <c r="B163" s="115">
        <f t="shared" si="3"/>
        <v>0</v>
      </c>
      <c r="C163" s="115">
        <v>0</v>
      </c>
      <c r="D163" s="213"/>
      <c r="E163" s="213"/>
      <c r="F163" s="120"/>
      <c r="G163" s="120"/>
      <c r="H163" s="115"/>
    </row>
    <row r="164" spans="1:8" ht="19.5" customHeight="1">
      <c r="A164" s="217" t="s">
        <v>833</v>
      </c>
      <c r="B164" s="207">
        <f t="shared" si="3"/>
        <v>62</v>
      </c>
      <c r="C164" s="214">
        <f>SUM(C165:C167)</f>
        <v>62</v>
      </c>
      <c r="D164" s="214">
        <f>SUM(D165:D167)</f>
        <v>0</v>
      </c>
      <c r="E164" s="214">
        <f>SUM(E165:E167)</f>
        <v>0</v>
      </c>
      <c r="F164" s="71">
        <f>SUM(F165:F167)</f>
        <v>0</v>
      </c>
      <c r="G164" s="71">
        <f>SUM(G165:G167)</f>
        <v>0</v>
      </c>
      <c r="H164" s="207"/>
    </row>
    <row r="165" spans="1:8" ht="19.5" customHeight="1">
      <c r="A165" s="116" t="s">
        <v>834</v>
      </c>
      <c r="B165" s="115">
        <f t="shared" si="3"/>
        <v>62</v>
      </c>
      <c r="C165" s="115">
        <v>62</v>
      </c>
      <c r="D165" s="213"/>
      <c r="E165" s="213"/>
      <c r="F165" s="120"/>
      <c r="G165" s="120"/>
      <c r="H165" s="115"/>
    </row>
    <row r="166" spans="1:8" ht="19.5" customHeight="1">
      <c r="A166" s="216" t="s">
        <v>840</v>
      </c>
      <c r="B166" s="115">
        <f t="shared" si="3"/>
        <v>0</v>
      </c>
      <c r="C166" s="115"/>
      <c r="D166" s="213"/>
      <c r="E166" s="213"/>
      <c r="F166" s="120"/>
      <c r="G166" s="120"/>
      <c r="H166" s="115"/>
    </row>
    <row r="167" spans="1:8" ht="19.5" customHeight="1">
      <c r="A167" s="216" t="s">
        <v>843</v>
      </c>
      <c r="B167" s="115">
        <f t="shared" si="3"/>
        <v>0</v>
      </c>
      <c r="C167" s="115"/>
      <c r="D167" s="213"/>
      <c r="E167" s="213"/>
      <c r="F167" s="120"/>
      <c r="G167" s="120"/>
      <c r="H167" s="115"/>
    </row>
    <row r="168" spans="1:8" ht="19.5" customHeight="1">
      <c r="A168" s="217" t="s">
        <v>846</v>
      </c>
      <c r="B168" s="207">
        <f t="shared" si="3"/>
        <v>0</v>
      </c>
      <c r="C168" s="207">
        <v>0</v>
      </c>
      <c r="D168" s="214">
        <f>SUM(D169:D173)</f>
        <v>0</v>
      </c>
      <c r="E168" s="214">
        <f>SUM(E169:E173)</f>
        <v>0</v>
      </c>
      <c r="F168" s="71">
        <f>SUM(F169:F173)</f>
        <v>0</v>
      </c>
      <c r="G168" s="71">
        <f>SUM(G169:G173)</f>
        <v>0</v>
      </c>
      <c r="H168" s="71"/>
    </row>
    <row r="169" spans="1:8" ht="19.5" customHeight="1">
      <c r="A169" s="218" t="s">
        <v>847</v>
      </c>
      <c r="B169" s="115">
        <f t="shared" si="3"/>
        <v>0</v>
      </c>
      <c r="C169" s="115">
        <v>0</v>
      </c>
      <c r="D169" s="213"/>
      <c r="E169" s="213"/>
      <c r="F169" s="120"/>
      <c r="G169" s="120"/>
      <c r="H169" s="120"/>
    </row>
    <row r="170" spans="1:8" ht="19.5" customHeight="1">
      <c r="A170" s="218" t="s">
        <v>850</v>
      </c>
      <c r="B170" s="115">
        <f t="shared" si="3"/>
        <v>0</v>
      </c>
      <c r="C170" s="209">
        <v>0</v>
      </c>
      <c r="D170" s="213"/>
      <c r="E170" s="213"/>
      <c r="F170" s="120"/>
      <c r="G170" s="120"/>
      <c r="H170" s="120"/>
    </row>
    <row r="171" spans="1:8" ht="19.5" customHeight="1">
      <c r="A171" s="218" t="s">
        <v>860</v>
      </c>
      <c r="B171" s="115">
        <f t="shared" si="3"/>
        <v>0</v>
      </c>
      <c r="C171" s="209">
        <v>0</v>
      </c>
      <c r="D171" s="213"/>
      <c r="E171" s="213"/>
      <c r="F171" s="120"/>
      <c r="G171" s="120"/>
      <c r="H171" s="120"/>
    </row>
    <row r="172" spans="1:8" ht="19.5" customHeight="1">
      <c r="A172" s="218" t="s">
        <v>866</v>
      </c>
      <c r="B172" s="115">
        <f t="shared" si="3"/>
        <v>0</v>
      </c>
      <c r="C172" s="209">
        <v>0</v>
      </c>
      <c r="D172" s="213"/>
      <c r="E172" s="213"/>
      <c r="F172" s="120"/>
      <c r="G172" s="120"/>
      <c r="H172" s="120"/>
    </row>
    <row r="173" spans="1:8" ht="19.5" customHeight="1">
      <c r="A173" s="218" t="s">
        <v>869</v>
      </c>
      <c r="B173" s="115">
        <f t="shared" si="3"/>
        <v>0</v>
      </c>
      <c r="C173" s="209">
        <v>0</v>
      </c>
      <c r="D173" s="213"/>
      <c r="E173" s="213"/>
      <c r="F173" s="120"/>
      <c r="G173" s="120"/>
      <c r="H173" s="120"/>
    </row>
    <row r="174" spans="1:8" ht="19.5" customHeight="1">
      <c r="A174" s="217" t="s">
        <v>872</v>
      </c>
      <c r="B174" s="207">
        <f t="shared" si="3"/>
        <v>0</v>
      </c>
      <c r="C174" s="207">
        <v>0</v>
      </c>
      <c r="D174" s="214">
        <f>SUM(D175:D183)</f>
        <v>0</v>
      </c>
      <c r="E174" s="214">
        <f>SUM(E175:E183)</f>
        <v>0</v>
      </c>
      <c r="F174" s="71">
        <f>SUM(F175:F183)</f>
        <v>0</v>
      </c>
      <c r="G174" s="71">
        <f>SUM(G175:G183)</f>
        <v>0</v>
      </c>
      <c r="H174" s="71"/>
    </row>
    <row r="175" spans="1:8" ht="19.5" customHeight="1">
      <c r="A175" s="216" t="s">
        <v>873</v>
      </c>
      <c r="B175" s="115">
        <f t="shared" si="3"/>
        <v>0</v>
      </c>
      <c r="C175" s="115">
        <v>0</v>
      </c>
      <c r="D175" s="213"/>
      <c r="E175" s="213"/>
      <c r="F175" s="120"/>
      <c r="G175" s="120"/>
      <c r="H175" s="120"/>
    </row>
    <row r="176" spans="1:8" ht="19.5" customHeight="1">
      <c r="A176" s="216" t="s">
        <v>874</v>
      </c>
      <c r="B176" s="115">
        <f t="shared" si="3"/>
        <v>0</v>
      </c>
      <c r="C176" s="115">
        <v>0</v>
      </c>
      <c r="D176" s="213"/>
      <c r="E176" s="213"/>
      <c r="F176" s="120"/>
      <c r="G176" s="120"/>
      <c r="H176" s="120"/>
    </row>
    <row r="177" spans="1:8" ht="19.5" customHeight="1">
      <c r="A177" s="216" t="s">
        <v>875</v>
      </c>
      <c r="B177" s="115">
        <f t="shared" si="3"/>
        <v>0</v>
      </c>
      <c r="C177" s="115">
        <v>0</v>
      </c>
      <c r="D177" s="213"/>
      <c r="E177" s="213"/>
      <c r="F177" s="120"/>
      <c r="G177" s="120"/>
      <c r="H177" s="120"/>
    </row>
    <row r="178" spans="1:8" ht="19.5" customHeight="1">
      <c r="A178" s="216" t="s">
        <v>876</v>
      </c>
      <c r="B178" s="115">
        <f t="shared" si="3"/>
        <v>0</v>
      </c>
      <c r="C178" s="115">
        <v>0</v>
      </c>
      <c r="D178" s="213"/>
      <c r="E178" s="213"/>
      <c r="F178" s="120"/>
      <c r="G178" s="120"/>
      <c r="H178" s="120"/>
    </row>
    <row r="179" spans="1:8" ht="19.5" customHeight="1">
      <c r="A179" s="216" t="s">
        <v>877</v>
      </c>
      <c r="B179" s="115">
        <f t="shared" si="3"/>
        <v>0</v>
      </c>
      <c r="C179" s="115">
        <v>0</v>
      </c>
      <c r="D179" s="213"/>
      <c r="E179" s="213"/>
      <c r="F179" s="120"/>
      <c r="G179" s="120"/>
      <c r="H179" s="120"/>
    </row>
    <row r="180" spans="1:8" ht="19.5" customHeight="1">
      <c r="A180" s="216" t="s">
        <v>878</v>
      </c>
      <c r="B180" s="115">
        <f t="shared" si="3"/>
        <v>0</v>
      </c>
      <c r="C180" s="115">
        <v>0</v>
      </c>
      <c r="D180" s="213"/>
      <c r="E180" s="213"/>
      <c r="F180" s="120"/>
      <c r="G180" s="120"/>
      <c r="H180" s="120"/>
    </row>
    <row r="181" spans="1:8" ht="19.5" customHeight="1">
      <c r="A181" s="216" t="s">
        <v>879</v>
      </c>
      <c r="B181" s="115">
        <f aca="true" t="shared" si="4" ref="B181:B213">SUM(C181:H181)</f>
        <v>0</v>
      </c>
      <c r="C181" s="115">
        <v>0</v>
      </c>
      <c r="D181" s="213"/>
      <c r="E181" s="213"/>
      <c r="F181" s="120"/>
      <c r="G181" s="120"/>
      <c r="H181" s="120"/>
    </row>
    <row r="182" spans="1:8" ht="19.5" customHeight="1">
      <c r="A182" s="216" t="s">
        <v>880</v>
      </c>
      <c r="B182" s="115">
        <f t="shared" si="4"/>
        <v>0</v>
      </c>
      <c r="C182" s="115">
        <v>0</v>
      </c>
      <c r="D182" s="213"/>
      <c r="E182" s="213"/>
      <c r="F182" s="120"/>
      <c r="G182" s="120"/>
      <c r="H182" s="120"/>
    </row>
    <row r="183" spans="1:8" ht="19.5" customHeight="1">
      <c r="A183" s="216" t="s">
        <v>881</v>
      </c>
      <c r="B183" s="115">
        <f t="shared" si="4"/>
        <v>0</v>
      </c>
      <c r="C183" s="115">
        <v>0</v>
      </c>
      <c r="D183" s="213"/>
      <c r="E183" s="213"/>
      <c r="F183" s="120"/>
      <c r="G183" s="120"/>
      <c r="H183" s="120"/>
    </row>
    <row r="184" spans="1:8" ht="19.5" customHeight="1">
      <c r="A184" s="217" t="s">
        <v>882</v>
      </c>
      <c r="B184" s="207">
        <f t="shared" si="4"/>
        <v>3499</v>
      </c>
      <c r="C184" s="214">
        <f>SUM(C185:C187)</f>
        <v>3499</v>
      </c>
      <c r="D184" s="214">
        <f>SUM(D185:D187)</f>
        <v>0</v>
      </c>
      <c r="E184" s="214">
        <f>SUM(E185:E187)</f>
        <v>0</v>
      </c>
      <c r="F184" s="71">
        <f>SUM(F185:F187)</f>
        <v>0</v>
      </c>
      <c r="G184" s="71">
        <f>SUM(G185:G187)</f>
        <v>0</v>
      </c>
      <c r="H184" s="207"/>
    </row>
    <row r="185" spans="1:8" ht="19.5" customHeight="1">
      <c r="A185" s="216" t="s">
        <v>883</v>
      </c>
      <c r="B185" s="115">
        <f t="shared" si="4"/>
        <v>3439</v>
      </c>
      <c r="C185" s="115">
        <v>3439</v>
      </c>
      <c r="D185" s="213"/>
      <c r="E185" s="213"/>
      <c r="F185" s="120"/>
      <c r="G185" s="120"/>
      <c r="H185" s="115"/>
    </row>
    <row r="186" spans="1:8" ht="19.5" customHeight="1">
      <c r="A186" s="216" t="s">
        <v>906</v>
      </c>
      <c r="B186" s="115">
        <f t="shared" si="4"/>
        <v>60</v>
      </c>
      <c r="C186" s="115">
        <v>60</v>
      </c>
      <c r="D186" s="213"/>
      <c r="E186" s="213"/>
      <c r="F186" s="120"/>
      <c r="G186" s="120"/>
      <c r="H186" s="115"/>
    </row>
    <row r="187" spans="1:8" ht="19.5" customHeight="1">
      <c r="A187" s="216" t="s">
        <v>918</v>
      </c>
      <c r="B187" s="115">
        <f t="shared" si="4"/>
        <v>0</v>
      </c>
      <c r="C187" s="115"/>
      <c r="D187" s="213"/>
      <c r="E187" s="213"/>
      <c r="F187" s="120"/>
      <c r="G187" s="120"/>
      <c r="H187" s="115"/>
    </row>
    <row r="188" spans="1:8" ht="19.5" customHeight="1">
      <c r="A188" s="217" t="s">
        <v>919</v>
      </c>
      <c r="B188" s="207">
        <f t="shared" si="4"/>
        <v>16884</v>
      </c>
      <c r="C188" s="214">
        <f>SUM(C189:C191)</f>
        <v>16884</v>
      </c>
      <c r="D188" s="214">
        <f>SUM(D189:D191)</f>
        <v>0</v>
      </c>
      <c r="E188" s="214">
        <f>SUM(E189:E191)</f>
        <v>0</v>
      </c>
      <c r="F188" s="71">
        <f>SUM(F189:F191)</f>
        <v>0</v>
      </c>
      <c r="G188" s="71">
        <f>SUM(G189:G191)</f>
        <v>0</v>
      </c>
      <c r="H188" s="207"/>
    </row>
    <row r="189" spans="1:8" ht="19.5" customHeight="1">
      <c r="A189" s="216" t="s">
        <v>920</v>
      </c>
      <c r="B189" s="115">
        <f t="shared" si="4"/>
        <v>8976</v>
      </c>
      <c r="C189" s="115">
        <v>8976</v>
      </c>
      <c r="D189" s="213"/>
      <c r="E189" s="213"/>
      <c r="F189" s="120"/>
      <c r="G189" s="120"/>
      <c r="H189" s="115"/>
    </row>
    <row r="190" spans="1:8" ht="19.5" customHeight="1">
      <c r="A190" s="216" t="s">
        <v>931</v>
      </c>
      <c r="B190" s="115">
        <f t="shared" si="4"/>
        <v>7908</v>
      </c>
      <c r="C190" s="115">
        <v>7908</v>
      </c>
      <c r="D190" s="213"/>
      <c r="E190" s="213"/>
      <c r="F190" s="120"/>
      <c r="G190" s="120"/>
      <c r="H190" s="115"/>
    </row>
    <row r="191" spans="1:8" ht="19.5" customHeight="1">
      <c r="A191" s="216" t="s">
        <v>935</v>
      </c>
      <c r="B191" s="115">
        <f t="shared" si="4"/>
        <v>0</v>
      </c>
      <c r="C191" s="115">
        <v>0</v>
      </c>
      <c r="D191" s="213"/>
      <c r="E191" s="213"/>
      <c r="F191" s="120"/>
      <c r="G191" s="120"/>
      <c r="H191" s="115"/>
    </row>
    <row r="192" spans="1:8" ht="19.5" customHeight="1">
      <c r="A192" s="217" t="s">
        <v>939</v>
      </c>
      <c r="B192" s="207">
        <f t="shared" si="4"/>
        <v>208</v>
      </c>
      <c r="C192" s="214">
        <f>SUM(C193:C196)</f>
        <v>208</v>
      </c>
      <c r="D192" s="214">
        <f>SUM(D193:D196)</f>
        <v>0</v>
      </c>
      <c r="E192" s="214">
        <f>SUM(E193:E196)</f>
        <v>0</v>
      </c>
      <c r="F192" s="71">
        <f>SUM(F193:F196)</f>
        <v>0</v>
      </c>
      <c r="G192" s="71">
        <f>SUM(G193:G196)</f>
        <v>0</v>
      </c>
      <c r="H192" s="207"/>
    </row>
    <row r="193" spans="1:8" ht="19.5" customHeight="1">
      <c r="A193" s="216" t="s">
        <v>1135</v>
      </c>
      <c r="B193" s="115">
        <f t="shared" si="4"/>
        <v>55</v>
      </c>
      <c r="C193" s="115">
        <v>55</v>
      </c>
      <c r="D193" s="213"/>
      <c r="E193" s="213"/>
      <c r="F193" s="120"/>
      <c r="G193" s="120"/>
      <c r="H193" s="115"/>
    </row>
    <row r="194" spans="1:8" ht="19.5" customHeight="1">
      <c r="A194" s="216" t="s">
        <v>954</v>
      </c>
      <c r="B194" s="115">
        <f t="shared" si="4"/>
        <v>0</v>
      </c>
      <c r="C194" s="115"/>
      <c r="D194" s="213"/>
      <c r="E194" s="213"/>
      <c r="F194" s="120"/>
      <c r="G194" s="120"/>
      <c r="H194" s="115"/>
    </row>
    <row r="195" spans="1:8" ht="19.5" customHeight="1">
      <c r="A195" s="216" t="s">
        <v>960</v>
      </c>
      <c r="B195" s="115">
        <f t="shared" si="4"/>
        <v>153</v>
      </c>
      <c r="C195" s="115">
        <v>153</v>
      </c>
      <c r="D195" s="213"/>
      <c r="E195" s="213"/>
      <c r="F195" s="120"/>
      <c r="G195" s="120"/>
      <c r="H195" s="115"/>
    </row>
    <row r="196" spans="1:8" ht="19.5" customHeight="1">
      <c r="A196" s="216" t="s">
        <v>966</v>
      </c>
      <c r="B196" s="115">
        <f t="shared" si="4"/>
        <v>0</v>
      </c>
      <c r="C196" s="115"/>
      <c r="D196" s="213"/>
      <c r="E196" s="213"/>
      <c r="F196" s="120"/>
      <c r="G196" s="120"/>
      <c r="H196" s="115"/>
    </row>
    <row r="197" spans="1:8" ht="19.5" customHeight="1">
      <c r="A197" s="217" t="s">
        <v>979</v>
      </c>
      <c r="B197" s="207">
        <f t="shared" si="4"/>
        <v>1291</v>
      </c>
      <c r="C197" s="214">
        <f>SUM(C198:C205)</f>
        <v>1291</v>
      </c>
      <c r="D197" s="214">
        <f>SUM(D198:D205)</f>
        <v>0</v>
      </c>
      <c r="E197" s="214">
        <f>SUM(E198:E205)</f>
        <v>0</v>
      </c>
      <c r="F197" s="71">
        <f>SUM(F198:F205)</f>
        <v>0</v>
      </c>
      <c r="G197" s="71">
        <f>SUM(G198:G205)</f>
        <v>0</v>
      </c>
      <c r="H197" s="207"/>
    </row>
    <row r="198" spans="1:8" ht="19.5" customHeight="1">
      <c r="A198" s="216" t="s">
        <v>980</v>
      </c>
      <c r="B198" s="115">
        <f t="shared" si="4"/>
        <v>543</v>
      </c>
      <c r="C198" s="115">
        <v>543</v>
      </c>
      <c r="D198" s="213"/>
      <c r="E198" s="213"/>
      <c r="F198" s="120"/>
      <c r="G198" s="120"/>
      <c r="H198" s="115"/>
    </row>
    <row r="199" spans="1:8" ht="19.5" customHeight="1">
      <c r="A199" s="216" t="s">
        <v>988</v>
      </c>
      <c r="B199" s="115">
        <f t="shared" si="4"/>
        <v>612</v>
      </c>
      <c r="C199" s="115">
        <v>612</v>
      </c>
      <c r="D199" s="213"/>
      <c r="E199" s="213"/>
      <c r="F199" s="120"/>
      <c r="G199" s="120"/>
      <c r="H199" s="115"/>
    </row>
    <row r="200" spans="1:8" ht="19.5" customHeight="1">
      <c r="A200" s="216" t="s">
        <v>991</v>
      </c>
      <c r="B200" s="115">
        <f t="shared" si="4"/>
        <v>0</v>
      </c>
      <c r="C200" s="115"/>
      <c r="D200" s="213"/>
      <c r="E200" s="213"/>
      <c r="F200" s="120"/>
      <c r="G200" s="120"/>
      <c r="H200" s="115"/>
    </row>
    <row r="201" spans="1:8" ht="19.5" customHeight="1">
      <c r="A201" s="216" t="s">
        <v>994</v>
      </c>
      <c r="B201" s="115">
        <f t="shared" si="4"/>
        <v>0</v>
      </c>
      <c r="C201" s="115"/>
      <c r="D201" s="213"/>
      <c r="E201" s="213"/>
      <c r="F201" s="120"/>
      <c r="G201" s="120"/>
      <c r="H201" s="115"/>
    </row>
    <row r="202" spans="1:8" ht="19.5" customHeight="1">
      <c r="A202" s="216" t="s">
        <v>998</v>
      </c>
      <c r="B202" s="115">
        <f t="shared" si="4"/>
        <v>136</v>
      </c>
      <c r="C202" s="115">
        <v>136</v>
      </c>
      <c r="D202" s="213"/>
      <c r="E202" s="213"/>
      <c r="F202" s="120"/>
      <c r="G202" s="120"/>
      <c r="H202" s="115"/>
    </row>
    <row r="203" spans="1:8" ht="19.5" customHeight="1">
      <c r="A203" s="216" t="s">
        <v>1008</v>
      </c>
      <c r="B203" s="115">
        <f t="shared" si="4"/>
        <v>0</v>
      </c>
      <c r="C203" s="115"/>
      <c r="D203" s="213"/>
      <c r="E203" s="213"/>
      <c r="F203" s="120"/>
      <c r="G203" s="120"/>
      <c r="H203" s="115"/>
    </row>
    <row r="204" spans="1:8" ht="19.5" customHeight="1">
      <c r="A204" s="216" t="s">
        <v>1012</v>
      </c>
      <c r="B204" s="115">
        <f t="shared" si="4"/>
        <v>0</v>
      </c>
      <c r="C204" s="115">
        <v>0</v>
      </c>
      <c r="D204" s="213"/>
      <c r="E204" s="213"/>
      <c r="F204" s="120"/>
      <c r="G204" s="120"/>
      <c r="H204" s="115"/>
    </row>
    <row r="205" spans="1:8" ht="19.5" customHeight="1">
      <c r="A205" s="216" t="s">
        <v>1016</v>
      </c>
      <c r="B205" s="115">
        <f t="shared" si="4"/>
        <v>0</v>
      </c>
      <c r="C205" s="115"/>
      <c r="D205" s="213"/>
      <c r="E205" s="213"/>
      <c r="F205" s="120"/>
      <c r="G205" s="120"/>
      <c r="H205" s="120"/>
    </row>
    <row r="206" spans="1:8" ht="19.5" customHeight="1">
      <c r="A206" s="217" t="s">
        <v>1136</v>
      </c>
      <c r="B206" s="207">
        <f t="shared" si="4"/>
        <v>3000</v>
      </c>
      <c r="C206" s="214">
        <v>3000</v>
      </c>
      <c r="D206" s="214"/>
      <c r="E206" s="214"/>
      <c r="F206" s="71"/>
      <c r="G206" s="71"/>
      <c r="H206" s="207"/>
    </row>
    <row r="207" spans="1:8" ht="19.5" customHeight="1">
      <c r="A207" s="217" t="s">
        <v>1137</v>
      </c>
      <c r="B207" s="207">
        <f t="shared" si="4"/>
        <v>7660</v>
      </c>
      <c r="C207" s="214">
        <f>SUM(C208)</f>
        <v>7660</v>
      </c>
      <c r="D207" s="214">
        <f>SUM(D208)</f>
        <v>0</v>
      </c>
      <c r="E207" s="214">
        <f>SUM(E208)</f>
        <v>0</v>
      </c>
      <c r="F207" s="71">
        <f>SUM(F208)</f>
        <v>0</v>
      </c>
      <c r="G207" s="71">
        <f>SUM(G208)</f>
        <v>0</v>
      </c>
      <c r="H207" s="207"/>
    </row>
    <row r="208" spans="1:8" ht="19.5" customHeight="1">
      <c r="A208" s="219" t="s">
        <v>1138</v>
      </c>
      <c r="B208" s="115">
        <f t="shared" si="4"/>
        <v>7660</v>
      </c>
      <c r="C208" s="115">
        <v>7660</v>
      </c>
      <c r="D208" s="213"/>
      <c r="E208" s="213"/>
      <c r="F208" s="120"/>
      <c r="G208" s="120"/>
      <c r="H208" s="115"/>
    </row>
    <row r="209" spans="1:8" ht="19.5" customHeight="1">
      <c r="A209" s="217" t="s">
        <v>1139</v>
      </c>
      <c r="B209" s="207">
        <f t="shared" si="4"/>
        <v>0</v>
      </c>
      <c r="C209" s="207">
        <v>0</v>
      </c>
      <c r="D209" s="214"/>
      <c r="E209" s="214"/>
      <c r="F209" s="71"/>
      <c r="G209" s="71"/>
      <c r="H209" s="71"/>
    </row>
    <row r="210" spans="1:8" ht="19.5" customHeight="1">
      <c r="A210" s="217" t="s">
        <v>1140</v>
      </c>
      <c r="B210" s="207">
        <f t="shared" si="4"/>
        <v>7093</v>
      </c>
      <c r="C210" s="214">
        <f>SUM(C211:C212)</f>
        <v>7093</v>
      </c>
      <c r="D210" s="214">
        <f>SUM(D211:D212)</f>
        <v>0</v>
      </c>
      <c r="E210" s="214">
        <f>SUM(E211:E212)</f>
        <v>0</v>
      </c>
      <c r="F210" s="71">
        <f>SUM(F211:F212)</f>
        <v>0</v>
      </c>
      <c r="G210" s="71">
        <f>SUM(G211:G212)</f>
        <v>0</v>
      </c>
      <c r="H210" s="207"/>
    </row>
    <row r="211" spans="1:8" ht="19.5" customHeight="1">
      <c r="A211" s="219" t="s">
        <v>1141</v>
      </c>
      <c r="B211" s="115">
        <f t="shared" si="4"/>
        <v>4593</v>
      </c>
      <c r="C211" s="209">
        <v>4593</v>
      </c>
      <c r="D211" s="213"/>
      <c r="E211" s="213"/>
      <c r="F211" s="120"/>
      <c r="G211" s="120"/>
      <c r="H211" s="115"/>
    </row>
    <row r="212" spans="1:8" ht="19.5" customHeight="1">
      <c r="A212" s="219" t="s">
        <v>1142</v>
      </c>
      <c r="B212" s="115">
        <f t="shared" si="4"/>
        <v>2500</v>
      </c>
      <c r="C212" s="209">
        <v>2500</v>
      </c>
      <c r="D212" s="213"/>
      <c r="E212" s="213"/>
      <c r="F212" s="120"/>
      <c r="G212" s="120"/>
      <c r="H212" s="115"/>
    </row>
    <row r="213" spans="1:8" ht="19.5" customHeight="1">
      <c r="A213" s="219"/>
      <c r="B213" s="115">
        <f t="shared" si="4"/>
        <v>0</v>
      </c>
      <c r="C213" s="115">
        <f aca="true" t="shared" si="5" ref="C213:C220">H213-E213-D213</f>
        <v>0</v>
      </c>
      <c r="D213" s="213"/>
      <c r="E213" s="213"/>
      <c r="F213" s="120"/>
      <c r="G213" s="120"/>
      <c r="H213" s="120"/>
    </row>
    <row r="214" spans="1:8" ht="19.5" customHeight="1">
      <c r="A214" s="219"/>
      <c r="B214" s="115"/>
      <c r="C214" s="115">
        <f t="shared" si="5"/>
        <v>0</v>
      </c>
      <c r="D214" s="213"/>
      <c r="E214" s="213"/>
      <c r="F214" s="120"/>
      <c r="G214" s="120"/>
      <c r="H214" s="120"/>
    </row>
    <row r="215" spans="1:8" ht="19.5" customHeight="1">
      <c r="A215" s="219"/>
      <c r="B215" s="115"/>
      <c r="C215" s="115">
        <f t="shared" si="5"/>
        <v>0</v>
      </c>
      <c r="D215" s="213"/>
      <c r="E215" s="213"/>
      <c r="F215" s="120"/>
      <c r="G215" s="120"/>
      <c r="H215" s="120"/>
    </row>
    <row r="216" spans="1:8" ht="19.5" customHeight="1">
      <c r="A216" s="219"/>
      <c r="B216" s="115"/>
      <c r="C216" s="115">
        <f t="shared" si="5"/>
        <v>0</v>
      </c>
      <c r="D216" s="213"/>
      <c r="E216" s="213"/>
      <c r="F216" s="120"/>
      <c r="G216" s="120"/>
      <c r="H216" s="120"/>
    </row>
    <row r="217" spans="1:8" ht="19.5" customHeight="1">
      <c r="A217" s="120"/>
      <c r="B217" s="115"/>
      <c r="C217" s="115">
        <f t="shared" si="5"/>
        <v>0</v>
      </c>
      <c r="D217" s="213"/>
      <c r="E217" s="213"/>
      <c r="F217" s="120"/>
      <c r="G217" s="120"/>
      <c r="H217" s="120"/>
    </row>
    <row r="218" spans="1:8" ht="19.5" customHeight="1">
      <c r="A218" s="120"/>
      <c r="B218" s="120"/>
      <c r="C218" s="115">
        <f t="shared" si="5"/>
        <v>0</v>
      </c>
      <c r="D218" s="213"/>
      <c r="E218" s="213"/>
      <c r="F218" s="120"/>
      <c r="G218" s="120"/>
      <c r="H218" s="120"/>
    </row>
    <row r="219" spans="1:8" ht="19.5" customHeight="1">
      <c r="A219" s="120"/>
      <c r="B219" s="120"/>
      <c r="C219" s="115">
        <f t="shared" si="5"/>
        <v>0</v>
      </c>
      <c r="D219" s="213"/>
      <c r="E219" s="213"/>
      <c r="F219" s="120"/>
      <c r="G219" s="120"/>
      <c r="H219" s="120"/>
    </row>
    <row r="220" spans="1:8" ht="19.5" customHeight="1">
      <c r="A220" s="120"/>
      <c r="B220" s="120"/>
      <c r="C220" s="115">
        <f t="shared" si="5"/>
        <v>0</v>
      </c>
      <c r="D220" s="213"/>
      <c r="E220" s="213"/>
      <c r="F220" s="120"/>
      <c r="G220" s="120"/>
      <c r="H220" s="120"/>
    </row>
    <row r="221" spans="1:8" ht="19.5" customHeight="1">
      <c r="A221" s="220" t="s">
        <v>1028</v>
      </c>
      <c r="B221" s="122">
        <f aca="true" t="shared" si="6" ref="B221:H221">SUM(B6,B33,B36,B39,B51,B62,B73,B80,B102,B116,B132,B139,B148,B156,B164,B168,B174,B184,B188,B192,B197,B206,B207,B209,B210)</f>
        <v>233327</v>
      </c>
      <c r="C221" s="122">
        <f t="shared" si="6"/>
        <v>233327</v>
      </c>
      <c r="D221" s="221">
        <f t="shared" si="6"/>
        <v>0</v>
      </c>
      <c r="E221" s="221">
        <f t="shared" si="6"/>
        <v>0</v>
      </c>
      <c r="F221" s="122">
        <f t="shared" si="6"/>
        <v>0</v>
      </c>
      <c r="G221" s="122">
        <f t="shared" si="6"/>
        <v>0</v>
      </c>
      <c r="H221" s="122">
        <f t="shared" si="6"/>
        <v>0</v>
      </c>
    </row>
  </sheetData>
  <sheetProtection/>
  <mergeCells count="9">
    <mergeCell ref="A2:H2"/>
    <mergeCell ref="A4:A5"/>
    <mergeCell ref="B4:B5"/>
    <mergeCell ref="C4:C5"/>
    <mergeCell ref="D4:D5"/>
    <mergeCell ref="E4:E5"/>
    <mergeCell ref="F4:F5"/>
    <mergeCell ref="G4:G5"/>
    <mergeCell ref="H4:H5"/>
  </mergeCells>
  <printOptions horizontalCentered="1"/>
  <pageMargins left="0.47" right="0.47" top="0.47" bottom="0.35" header="0.11999999999999998" footer="0.11999999999999998"/>
  <pageSetup orientation="landscape" paperSize="9" scale="80"/>
</worksheet>
</file>

<file path=xl/worksheets/sheet6.xml><?xml version="1.0" encoding="utf-8"?>
<worksheet xmlns="http://schemas.openxmlformats.org/spreadsheetml/2006/main" xmlns:r="http://schemas.openxmlformats.org/officeDocument/2006/relationships">
  <dimension ref="A1:Q31"/>
  <sheetViews>
    <sheetView showGridLines="0" showZeros="0" zoomScaleSheetLayoutView="100" workbookViewId="0" topLeftCell="A1">
      <pane xSplit="1" ySplit="4" topLeftCell="B15" activePane="bottomRight" state="frozen"/>
      <selection pane="bottomRight" activeCell="A25" sqref="A25:IV25"/>
    </sheetView>
  </sheetViews>
  <sheetFormatPr defaultColWidth="9.00390625" defaultRowHeight="14.25"/>
  <cols>
    <col min="1" max="1" width="35.50390625" style="93" customWidth="1"/>
    <col min="2" max="17" width="7.375" style="93" customWidth="1"/>
    <col min="18" max="16384" width="9.00390625" style="93" customWidth="1"/>
  </cols>
  <sheetData>
    <row r="1" ht="15.75">
      <c r="A1" s="94" t="s">
        <v>1143</v>
      </c>
    </row>
    <row r="2" spans="1:17" s="113" customFormat="1" ht="21" customHeight="1">
      <c r="A2" s="173" t="s">
        <v>1144</v>
      </c>
      <c r="B2" s="173"/>
      <c r="C2" s="173"/>
      <c r="D2" s="173"/>
      <c r="E2" s="173"/>
      <c r="F2" s="173"/>
      <c r="G2" s="173"/>
      <c r="H2" s="173"/>
      <c r="I2" s="173"/>
      <c r="J2" s="173"/>
      <c r="K2" s="173"/>
      <c r="L2" s="173"/>
      <c r="M2" s="173"/>
      <c r="N2" s="202"/>
      <c r="O2" s="202"/>
      <c r="P2" s="202"/>
      <c r="Q2" s="202"/>
    </row>
    <row r="3" spans="1:17" s="113" customFormat="1" ht="20.25" customHeight="1">
      <c r="A3" s="194"/>
      <c r="C3" s="195"/>
      <c r="D3" s="195"/>
      <c r="E3" s="195"/>
      <c r="F3" s="195"/>
      <c r="G3" s="195"/>
      <c r="H3" s="195"/>
      <c r="Q3" s="203" t="s">
        <v>1145</v>
      </c>
    </row>
    <row r="4" spans="1:17" s="193" customFormat="1" ht="69.75" customHeight="1">
      <c r="A4" s="196" t="s">
        <v>53</v>
      </c>
      <c r="B4" s="196" t="s">
        <v>1146</v>
      </c>
      <c r="C4" s="197" t="s">
        <v>1147</v>
      </c>
      <c r="D4" s="197" t="s">
        <v>1148</v>
      </c>
      <c r="E4" s="197" t="s">
        <v>1149</v>
      </c>
      <c r="F4" s="197" t="s">
        <v>1150</v>
      </c>
      <c r="G4" s="197" t="s">
        <v>1151</v>
      </c>
      <c r="H4" s="197" t="s">
        <v>1152</v>
      </c>
      <c r="I4" s="197" t="s">
        <v>1153</v>
      </c>
      <c r="J4" s="197" t="s">
        <v>1154</v>
      </c>
      <c r="K4" s="197" t="s">
        <v>1155</v>
      </c>
      <c r="L4" s="197" t="s">
        <v>1156</v>
      </c>
      <c r="M4" s="197" t="s">
        <v>1157</v>
      </c>
      <c r="N4" s="197" t="s">
        <v>1158</v>
      </c>
      <c r="O4" s="197" t="s">
        <v>1036</v>
      </c>
      <c r="P4" s="197" t="s">
        <v>1159</v>
      </c>
      <c r="Q4" s="197" t="s">
        <v>1160</v>
      </c>
    </row>
    <row r="5" spans="1:17" s="113" customFormat="1" ht="19.5" customHeight="1">
      <c r="A5" s="116" t="s">
        <v>1161</v>
      </c>
      <c r="B5" s="198">
        <f>SUM(C5:Q5)</f>
        <v>24201</v>
      </c>
      <c r="C5" s="198">
        <v>14601</v>
      </c>
      <c r="D5" s="198">
        <v>6281</v>
      </c>
      <c r="E5" s="198">
        <v>98</v>
      </c>
      <c r="F5" s="198"/>
      <c r="G5" s="198">
        <v>2529</v>
      </c>
      <c r="H5" s="198">
        <v>105</v>
      </c>
      <c r="I5" s="198">
        <v>255</v>
      </c>
      <c r="J5" s="198">
        <v>0</v>
      </c>
      <c r="K5" s="198">
        <v>182</v>
      </c>
      <c r="L5" s="198">
        <v>0</v>
      </c>
      <c r="M5" s="198">
        <v>0</v>
      </c>
      <c r="N5" s="198">
        <v>0</v>
      </c>
      <c r="O5" s="198">
        <v>0</v>
      </c>
      <c r="P5" s="198">
        <v>0</v>
      </c>
      <c r="Q5" s="198">
        <v>150</v>
      </c>
    </row>
    <row r="6" spans="1:17" s="113" customFormat="1" ht="19.5" customHeight="1">
      <c r="A6" s="116" t="s">
        <v>184</v>
      </c>
      <c r="B6" s="198">
        <f aca="true" t="shared" si="0" ref="B6:B31">SUM(C6:Q6)</f>
        <v>0</v>
      </c>
      <c r="C6" s="198"/>
      <c r="D6" s="198"/>
      <c r="E6" s="198"/>
      <c r="F6" s="198"/>
      <c r="G6" s="198"/>
      <c r="H6" s="198"/>
      <c r="I6" s="198"/>
      <c r="J6" s="198"/>
      <c r="K6" s="198"/>
      <c r="L6" s="198">
        <v>0</v>
      </c>
      <c r="M6" s="198">
        <v>0</v>
      </c>
      <c r="N6" s="198">
        <v>0</v>
      </c>
      <c r="O6" s="198">
        <v>0</v>
      </c>
      <c r="P6" s="198">
        <v>0</v>
      </c>
      <c r="Q6" s="198">
        <v>0</v>
      </c>
    </row>
    <row r="7" spans="1:17" s="113" customFormat="1" ht="19.5" customHeight="1">
      <c r="A7" s="116" t="s">
        <v>188</v>
      </c>
      <c r="B7" s="198">
        <f t="shared" si="0"/>
        <v>0</v>
      </c>
      <c r="C7" s="198">
        <v>0</v>
      </c>
      <c r="D7" s="198">
        <v>0</v>
      </c>
      <c r="E7" s="198">
        <v>0</v>
      </c>
      <c r="F7" s="198"/>
      <c r="G7" s="198">
        <v>0</v>
      </c>
      <c r="H7" s="198">
        <v>0</v>
      </c>
      <c r="I7" s="198">
        <v>0</v>
      </c>
      <c r="J7" s="198">
        <v>0</v>
      </c>
      <c r="K7" s="198">
        <v>0</v>
      </c>
      <c r="L7" s="198">
        <v>0</v>
      </c>
      <c r="M7" s="198">
        <v>0</v>
      </c>
      <c r="N7" s="198">
        <v>0</v>
      </c>
      <c r="O7" s="198">
        <v>0</v>
      </c>
      <c r="P7" s="198">
        <v>0</v>
      </c>
      <c r="Q7" s="198">
        <v>0</v>
      </c>
    </row>
    <row r="8" spans="1:17" s="113" customFormat="1" ht="19.5" customHeight="1">
      <c r="A8" s="116" t="s">
        <v>200</v>
      </c>
      <c r="B8" s="198">
        <f t="shared" si="0"/>
        <v>10275</v>
      </c>
      <c r="C8" s="198">
        <v>7780</v>
      </c>
      <c r="D8" s="198">
        <v>1880</v>
      </c>
      <c r="E8" s="198">
        <v>245</v>
      </c>
      <c r="F8" s="198"/>
      <c r="G8" s="198">
        <v>250</v>
      </c>
      <c r="H8" s="198">
        <v>0</v>
      </c>
      <c r="I8" s="198">
        <v>0</v>
      </c>
      <c r="J8" s="198">
        <v>0</v>
      </c>
      <c r="K8" s="198">
        <v>120</v>
      </c>
      <c r="L8" s="198">
        <v>0</v>
      </c>
      <c r="M8" s="198">
        <v>0</v>
      </c>
      <c r="N8" s="198">
        <v>0</v>
      </c>
      <c r="O8" s="198">
        <v>0</v>
      </c>
      <c r="P8" s="198">
        <v>0</v>
      </c>
      <c r="Q8" s="198">
        <v>0</v>
      </c>
    </row>
    <row r="9" spans="1:17" s="113" customFormat="1" ht="19.5" customHeight="1">
      <c r="A9" s="116" t="s">
        <v>251</v>
      </c>
      <c r="B9" s="198">
        <f t="shared" si="0"/>
        <v>57856</v>
      </c>
      <c r="C9" s="198">
        <v>2124</v>
      </c>
      <c r="D9" s="198">
        <v>171</v>
      </c>
      <c r="E9" s="198">
        <v>0</v>
      </c>
      <c r="F9" s="198"/>
      <c r="G9" s="198">
        <v>54489</v>
      </c>
      <c r="H9" s="198">
        <v>1072</v>
      </c>
      <c r="I9" s="198">
        <v>0</v>
      </c>
      <c r="J9" s="198">
        <v>0</v>
      </c>
      <c r="K9" s="198">
        <v>0</v>
      </c>
      <c r="L9" s="198">
        <v>0</v>
      </c>
      <c r="M9" s="198">
        <v>0</v>
      </c>
      <c r="N9" s="198">
        <v>0</v>
      </c>
      <c r="O9" s="198">
        <v>0</v>
      </c>
      <c r="P9" s="198">
        <v>0</v>
      </c>
      <c r="Q9" s="198">
        <v>0</v>
      </c>
    </row>
    <row r="10" spans="1:17" s="113" customFormat="1" ht="19.5" customHeight="1">
      <c r="A10" s="116" t="s">
        <v>299</v>
      </c>
      <c r="B10" s="198">
        <f t="shared" si="0"/>
        <v>969</v>
      </c>
      <c r="C10" s="198">
        <v>155</v>
      </c>
      <c r="D10" s="198">
        <v>144</v>
      </c>
      <c r="E10" s="198">
        <v>0</v>
      </c>
      <c r="F10" s="198"/>
      <c r="G10" s="198">
        <v>70</v>
      </c>
      <c r="H10" s="198">
        <v>0</v>
      </c>
      <c r="I10" s="198">
        <v>600</v>
      </c>
      <c r="J10" s="198">
        <v>0</v>
      </c>
      <c r="K10" s="198">
        <v>0</v>
      </c>
      <c r="L10" s="198">
        <v>0</v>
      </c>
      <c r="M10" s="198">
        <v>0</v>
      </c>
      <c r="N10" s="198">
        <v>0</v>
      </c>
      <c r="O10" s="198">
        <v>0</v>
      </c>
      <c r="P10" s="198">
        <v>0</v>
      </c>
      <c r="Q10" s="198">
        <v>0</v>
      </c>
    </row>
    <row r="11" spans="1:17" s="113" customFormat="1" ht="19.5" customHeight="1">
      <c r="A11" s="116" t="s">
        <v>348</v>
      </c>
      <c r="B11" s="198">
        <f t="shared" si="0"/>
        <v>2625</v>
      </c>
      <c r="C11" s="198">
        <v>147</v>
      </c>
      <c r="D11" s="198">
        <v>85</v>
      </c>
      <c r="E11" s="198">
        <v>21</v>
      </c>
      <c r="F11" s="198"/>
      <c r="G11" s="198">
        <v>1766</v>
      </c>
      <c r="H11" s="198">
        <v>106</v>
      </c>
      <c r="I11" s="198">
        <v>0</v>
      </c>
      <c r="J11" s="198">
        <v>0</v>
      </c>
      <c r="K11" s="198">
        <v>0</v>
      </c>
      <c r="L11" s="198">
        <v>0</v>
      </c>
      <c r="M11" s="198">
        <v>0</v>
      </c>
      <c r="N11" s="198">
        <v>0</v>
      </c>
      <c r="O11" s="198">
        <v>0</v>
      </c>
      <c r="P11" s="198">
        <v>0</v>
      </c>
      <c r="Q11" s="198">
        <v>500</v>
      </c>
    </row>
    <row r="12" spans="1:17" s="113" customFormat="1" ht="19.5" customHeight="1">
      <c r="A12" s="116" t="s">
        <v>390</v>
      </c>
      <c r="B12" s="198">
        <f t="shared" si="0"/>
        <v>38216</v>
      </c>
      <c r="C12" s="198">
        <v>9985</v>
      </c>
      <c r="D12" s="198">
        <v>737</v>
      </c>
      <c r="E12" s="198">
        <v>20</v>
      </c>
      <c r="F12" s="198"/>
      <c r="G12" s="198">
        <v>15438</v>
      </c>
      <c r="H12" s="198">
        <v>4</v>
      </c>
      <c r="I12" s="198">
        <v>0</v>
      </c>
      <c r="J12" s="198">
        <v>0</v>
      </c>
      <c r="K12" s="198">
        <v>9608</v>
      </c>
      <c r="L12" s="198">
        <v>2424</v>
      </c>
      <c r="M12" s="198">
        <v>0</v>
      </c>
      <c r="N12" s="198">
        <v>0</v>
      </c>
      <c r="O12" s="198">
        <v>0</v>
      </c>
      <c r="P12" s="198">
        <v>0</v>
      </c>
      <c r="Q12" s="198">
        <v>0</v>
      </c>
    </row>
    <row r="13" spans="1:17" s="113" customFormat="1" ht="19.5" customHeight="1">
      <c r="A13" s="116" t="s">
        <v>497</v>
      </c>
      <c r="B13" s="198">
        <f t="shared" si="0"/>
        <v>24090</v>
      </c>
      <c r="C13" s="198">
        <v>2974</v>
      </c>
      <c r="D13" s="198">
        <v>275</v>
      </c>
      <c r="E13" s="198">
        <v>2</v>
      </c>
      <c r="F13" s="198"/>
      <c r="G13" s="198">
        <v>18245</v>
      </c>
      <c r="H13" s="198">
        <v>400</v>
      </c>
      <c r="I13" s="198">
        <v>0</v>
      </c>
      <c r="J13" s="198">
        <v>0</v>
      </c>
      <c r="K13" s="198">
        <v>1221</v>
      </c>
      <c r="L13" s="198">
        <v>973</v>
      </c>
      <c r="M13" s="198">
        <v>0</v>
      </c>
      <c r="N13" s="198">
        <v>0</v>
      </c>
      <c r="O13" s="198">
        <v>0</v>
      </c>
      <c r="P13" s="198">
        <v>0</v>
      </c>
      <c r="Q13" s="198">
        <v>0</v>
      </c>
    </row>
    <row r="14" spans="1:17" s="113" customFormat="1" ht="19.5" customHeight="1">
      <c r="A14" s="116" t="s">
        <v>559</v>
      </c>
      <c r="B14" s="198">
        <f t="shared" si="0"/>
        <v>3277</v>
      </c>
      <c r="C14" s="198">
        <v>0</v>
      </c>
      <c r="D14" s="198">
        <v>270</v>
      </c>
      <c r="E14" s="198">
        <v>0</v>
      </c>
      <c r="F14" s="198"/>
      <c r="G14" s="198">
        <v>3007</v>
      </c>
      <c r="H14" s="198">
        <v>0</v>
      </c>
      <c r="I14" s="198">
        <v>0</v>
      </c>
      <c r="J14" s="198">
        <v>0</v>
      </c>
      <c r="K14" s="198">
        <v>0</v>
      </c>
      <c r="L14" s="198">
        <v>0</v>
      </c>
      <c r="M14" s="198">
        <v>0</v>
      </c>
      <c r="N14" s="198">
        <v>0</v>
      </c>
      <c r="O14" s="198">
        <v>0</v>
      </c>
      <c r="P14" s="198">
        <v>0</v>
      </c>
      <c r="Q14" s="198">
        <v>0</v>
      </c>
    </row>
    <row r="15" spans="1:17" s="113" customFormat="1" ht="19.5" customHeight="1">
      <c r="A15" s="116" t="s">
        <v>625</v>
      </c>
      <c r="B15" s="198">
        <f t="shared" si="0"/>
        <v>9694</v>
      </c>
      <c r="C15" s="198">
        <v>0</v>
      </c>
      <c r="D15" s="198">
        <v>11</v>
      </c>
      <c r="E15" s="198">
        <v>0</v>
      </c>
      <c r="F15" s="198"/>
      <c r="G15" s="198">
        <v>6132</v>
      </c>
      <c r="H15" s="198">
        <v>3511</v>
      </c>
      <c r="I15" s="198">
        <v>30</v>
      </c>
      <c r="J15" s="198">
        <v>0</v>
      </c>
      <c r="K15" s="198">
        <v>10</v>
      </c>
      <c r="L15" s="198">
        <v>0</v>
      </c>
      <c r="M15" s="198">
        <v>0</v>
      </c>
      <c r="N15" s="198">
        <v>0</v>
      </c>
      <c r="O15" s="198">
        <v>0</v>
      </c>
      <c r="P15" s="198">
        <v>0</v>
      </c>
      <c r="Q15" s="198">
        <v>0</v>
      </c>
    </row>
    <row r="16" spans="1:17" s="113" customFormat="1" ht="19.5" customHeight="1">
      <c r="A16" s="116" t="s">
        <v>641</v>
      </c>
      <c r="B16" s="198">
        <f t="shared" si="0"/>
        <v>19435</v>
      </c>
      <c r="C16" s="198">
        <v>6833</v>
      </c>
      <c r="D16" s="198">
        <v>2587</v>
      </c>
      <c r="E16" s="198">
        <v>1</v>
      </c>
      <c r="F16" s="198"/>
      <c r="G16" s="198">
        <v>6961</v>
      </c>
      <c r="H16" s="198">
        <v>264</v>
      </c>
      <c r="I16" s="198">
        <v>241</v>
      </c>
      <c r="J16" s="198">
        <v>0</v>
      </c>
      <c r="K16" s="198">
        <v>548</v>
      </c>
      <c r="L16" s="198">
        <v>0</v>
      </c>
      <c r="M16" s="198">
        <v>0</v>
      </c>
      <c r="N16" s="198">
        <v>0</v>
      </c>
      <c r="O16" s="198">
        <v>0</v>
      </c>
      <c r="P16" s="198">
        <v>0</v>
      </c>
      <c r="Q16" s="198">
        <v>2000</v>
      </c>
    </row>
    <row r="17" spans="1:17" s="113" customFormat="1" ht="19.5" customHeight="1">
      <c r="A17" s="116" t="s">
        <v>737</v>
      </c>
      <c r="B17" s="198">
        <f t="shared" si="0"/>
        <v>2723</v>
      </c>
      <c r="C17" s="198">
        <v>365</v>
      </c>
      <c r="D17" s="198">
        <v>74</v>
      </c>
      <c r="E17" s="198">
        <v>0</v>
      </c>
      <c r="F17" s="198"/>
      <c r="G17" s="198">
        <v>2284</v>
      </c>
      <c r="H17" s="198">
        <v>0</v>
      </c>
      <c r="I17" s="198">
        <v>0</v>
      </c>
      <c r="J17" s="198">
        <v>0</v>
      </c>
      <c r="K17" s="198">
        <v>0</v>
      </c>
      <c r="L17" s="198">
        <v>0</v>
      </c>
      <c r="M17" s="198">
        <v>0</v>
      </c>
      <c r="N17" s="198">
        <v>0</v>
      </c>
      <c r="O17" s="198">
        <v>0</v>
      </c>
      <c r="P17" s="198">
        <v>0</v>
      </c>
      <c r="Q17" s="198">
        <v>0</v>
      </c>
    </row>
    <row r="18" spans="1:17" s="113" customFormat="1" ht="19.5" customHeight="1">
      <c r="A18" s="199" t="s">
        <v>788</v>
      </c>
      <c r="B18" s="198">
        <f t="shared" si="0"/>
        <v>269</v>
      </c>
      <c r="C18" s="198">
        <v>180</v>
      </c>
      <c r="D18" s="198">
        <v>69</v>
      </c>
      <c r="E18" s="198">
        <v>0</v>
      </c>
      <c r="F18" s="198"/>
      <c r="G18" s="198">
        <v>0</v>
      </c>
      <c r="H18" s="198">
        <v>0</v>
      </c>
      <c r="I18" s="198">
        <v>20</v>
      </c>
      <c r="J18" s="198">
        <v>0</v>
      </c>
      <c r="K18" s="198">
        <v>0</v>
      </c>
      <c r="L18" s="198">
        <v>0</v>
      </c>
      <c r="M18" s="198">
        <v>0</v>
      </c>
      <c r="N18" s="198">
        <v>0</v>
      </c>
      <c r="O18" s="198">
        <v>0</v>
      </c>
      <c r="P18" s="198">
        <v>0</v>
      </c>
      <c r="Q18" s="198">
        <v>0</v>
      </c>
    </row>
    <row r="19" spans="1:17" s="113" customFormat="1" ht="19.5" customHeight="1">
      <c r="A19" s="199" t="s">
        <v>833</v>
      </c>
      <c r="B19" s="198">
        <f t="shared" si="0"/>
        <v>62</v>
      </c>
      <c r="C19" s="198">
        <v>0</v>
      </c>
      <c r="D19" s="198">
        <v>0</v>
      </c>
      <c r="E19" s="198">
        <v>0</v>
      </c>
      <c r="F19" s="198"/>
      <c r="G19" s="198">
        <v>62</v>
      </c>
      <c r="H19" s="198">
        <v>0</v>
      </c>
      <c r="I19" s="198">
        <v>0</v>
      </c>
      <c r="J19" s="198">
        <v>0</v>
      </c>
      <c r="K19" s="198">
        <v>0</v>
      </c>
      <c r="L19" s="198">
        <v>0</v>
      </c>
      <c r="M19" s="198">
        <v>0</v>
      </c>
      <c r="N19" s="198">
        <v>0</v>
      </c>
      <c r="O19" s="198">
        <v>0</v>
      </c>
      <c r="P19" s="198">
        <v>0</v>
      </c>
      <c r="Q19" s="198">
        <v>0</v>
      </c>
    </row>
    <row r="20" spans="1:17" s="113" customFormat="1" ht="19.5" customHeight="1">
      <c r="A20" s="200" t="s">
        <v>846</v>
      </c>
      <c r="B20" s="198">
        <f t="shared" si="0"/>
        <v>0</v>
      </c>
      <c r="C20" s="198">
        <v>0</v>
      </c>
      <c r="D20" s="198">
        <v>0</v>
      </c>
      <c r="E20" s="198">
        <v>0</v>
      </c>
      <c r="F20" s="198"/>
      <c r="G20" s="198">
        <v>0</v>
      </c>
      <c r="H20" s="198">
        <v>0</v>
      </c>
      <c r="I20" s="198">
        <v>0</v>
      </c>
      <c r="J20" s="198">
        <v>0</v>
      </c>
      <c r="K20" s="198">
        <v>0</v>
      </c>
      <c r="L20" s="198">
        <v>0</v>
      </c>
      <c r="M20" s="198">
        <v>0</v>
      </c>
      <c r="N20" s="198">
        <v>0</v>
      </c>
      <c r="O20" s="198">
        <v>0</v>
      </c>
      <c r="P20" s="198">
        <v>0</v>
      </c>
      <c r="Q20" s="198">
        <v>0</v>
      </c>
    </row>
    <row r="21" spans="1:17" s="113" customFormat="1" ht="19.5" customHeight="1">
      <c r="A21" s="199" t="s">
        <v>872</v>
      </c>
      <c r="B21" s="198">
        <f t="shared" si="0"/>
        <v>0</v>
      </c>
      <c r="C21" s="198">
        <v>0</v>
      </c>
      <c r="D21" s="198">
        <v>0</v>
      </c>
      <c r="E21" s="198">
        <v>0</v>
      </c>
      <c r="F21" s="198"/>
      <c r="G21" s="198">
        <v>0</v>
      </c>
      <c r="H21" s="198">
        <v>0</v>
      </c>
      <c r="I21" s="198">
        <v>0</v>
      </c>
      <c r="J21" s="198">
        <v>0</v>
      </c>
      <c r="K21" s="198">
        <v>0</v>
      </c>
      <c r="L21" s="198">
        <v>0</v>
      </c>
      <c r="M21" s="198">
        <v>0</v>
      </c>
      <c r="N21" s="198">
        <v>0</v>
      </c>
      <c r="O21" s="198">
        <v>0</v>
      </c>
      <c r="P21" s="198">
        <v>0</v>
      </c>
      <c r="Q21" s="198">
        <v>0</v>
      </c>
    </row>
    <row r="22" spans="1:17" s="113" customFormat="1" ht="19.5" customHeight="1">
      <c r="A22" s="199" t="s">
        <v>882</v>
      </c>
      <c r="B22" s="198">
        <f t="shared" si="0"/>
        <v>3499</v>
      </c>
      <c r="C22" s="198">
        <v>1276</v>
      </c>
      <c r="D22" s="198">
        <v>12</v>
      </c>
      <c r="E22" s="198">
        <v>0</v>
      </c>
      <c r="F22" s="198"/>
      <c r="G22" s="198">
        <v>2211</v>
      </c>
      <c r="H22" s="198">
        <v>0</v>
      </c>
      <c r="I22" s="198">
        <v>0</v>
      </c>
      <c r="J22" s="198">
        <v>0</v>
      </c>
      <c r="K22" s="198">
        <v>0</v>
      </c>
      <c r="L22" s="198">
        <v>0</v>
      </c>
      <c r="M22" s="198">
        <v>0</v>
      </c>
      <c r="N22" s="198">
        <v>0</v>
      </c>
      <c r="O22" s="198">
        <v>0</v>
      </c>
      <c r="P22" s="198">
        <v>0</v>
      </c>
      <c r="Q22" s="198">
        <v>0</v>
      </c>
    </row>
    <row r="23" spans="1:17" s="113" customFormat="1" ht="19.5" customHeight="1">
      <c r="A23" s="199" t="s">
        <v>919</v>
      </c>
      <c r="B23" s="198">
        <f t="shared" si="0"/>
        <v>16884</v>
      </c>
      <c r="C23" s="198">
        <v>2146</v>
      </c>
      <c r="D23" s="198">
        <v>0</v>
      </c>
      <c r="E23" s="198">
        <v>0</v>
      </c>
      <c r="F23" s="198"/>
      <c r="G23" s="198">
        <v>5936</v>
      </c>
      <c r="H23" s="198">
        <v>2</v>
      </c>
      <c r="I23" s="198">
        <v>0</v>
      </c>
      <c r="J23" s="198">
        <v>0</v>
      </c>
      <c r="K23" s="198">
        <v>0</v>
      </c>
      <c r="L23" s="198">
        <v>0</v>
      </c>
      <c r="M23" s="198">
        <v>4600</v>
      </c>
      <c r="N23" s="198">
        <v>4200</v>
      </c>
      <c r="O23" s="198">
        <v>0</v>
      </c>
      <c r="P23" s="198">
        <v>0</v>
      </c>
      <c r="Q23" s="198">
        <v>0</v>
      </c>
    </row>
    <row r="24" spans="1:17" s="113" customFormat="1" ht="19.5" customHeight="1">
      <c r="A24" s="199" t="s">
        <v>939</v>
      </c>
      <c r="B24" s="198">
        <f t="shared" si="0"/>
        <v>208</v>
      </c>
      <c r="C24" s="198">
        <v>0</v>
      </c>
      <c r="D24" s="198">
        <v>5</v>
      </c>
      <c r="E24" s="198">
        <v>0</v>
      </c>
      <c r="F24" s="198"/>
      <c r="G24" s="198">
        <v>0</v>
      </c>
      <c r="H24" s="198">
        <v>0</v>
      </c>
      <c r="I24" s="198">
        <v>203</v>
      </c>
      <c r="J24" s="198">
        <v>0</v>
      </c>
      <c r="K24" s="198">
        <v>0</v>
      </c>
      <c r="L24" s="198">
        <v>0</v>
      </c>
      <c r="M24" s="198">
        <v>0</v>
      </c>
      <c r="N24" s="198">
        <v>0</v>
      </c>
      <c r="O24" s="198">
        <v>0</v>
      </c>
      <c r="P24" s="198">
        <v>0</v>
      </c>
      <c r="Q24" s="198">
        <v>0</v>
      </c>
    </row>
    <row r="25" spans="1:17" s="113" customFormat="1" ht="19.5" customHeight="1">
      <c r="A25" s="199" t="s">
        <v>979</v>
      </c>
      <c r="B25" s="198">
        <f t="shared" si="0"/>
        <v>1291</v>
      </c>
      <c r="C25" s="198">
        <v>409</v>
      </c>
      <c r="D25" s="198">
        <v>155</v>
      </c>
      <c r="E25" s="198">
        <v>0</v>
      </c>
      <c r="F25" s="198"/>
      <c r="G25" s="198">
        <v>727</v>
      </c>
      <c r="H25" s="198">
        <v>0</v>
      </c>
      <c r="I25" s="198">
        <v>0</v>
      </c>
      <c r="J25" s="198">
        <v>0</v>
      </c>
      <c r="K25" s="198">
        <v>0</v>
      </c>
      <c r="L25" s="198">
        <v>0</v>
      </c>
      <c r="M25" s="198">
        <v>0</v>
      </c>
      <c r="N25" s="198">
        <v>0</v>
      </c>
      <c r="O25" s="198">
        <v>0</v>
      </c>
      <c r="P25" s="198">
        <v>0</v>
      </c>
      <c r="Q25" s="198">
        <v>0</v>
      </c>
    </row>
    <row r="26" spans="1:17" s="113" customFormat="1" ht="19.5" customHeight="1">
      <c r="A26" s="200" t="s">
        <v>1136</v>
      </c>
      <c r="B26" s="198">
        <f t="shared" si="0"/>
        <v>3000</v>
      </c>
      <c r="C26" s="198">
        <v>0</v>
      </c>
      <c r="D26" s="198">
        <v>0</v>
      </c>
      <c r="E26" s="198">
        <v>0</v>
      </c>
      <c r="F26" s="198"/>
      <c r="G26" s="198">
        <v>0</v>
      </c>
      <c r="H26" s="198">
        <v>0</v>
      </c>
      <c r="I26" s="198">
        <v>0</v>
      </c>
      <c r="J26" s="198">
        <v>0</v>
      </c>
      <c r="K26" s="198">
        <v>0</v>
      </c>
      <c r="L26" s="198">
        <v>0</v>
      </c>
      <c r="M26" s="198">
        <v>0</v>
      </c>
      <c r="N26" s="198">
        <v>0</v>
      </c>
      <c r="O26" s="198">
        <v>0</v>
      </c>
      <c r="P26" s="198">
        <v>3000</v>
      </c>
      <c r="Q26" s="198">
        <v>0</v>
      </c>
    </row>
    <row r="27" spans="1:17" s="113" customFormat="1" ht="19.5" customHeight="1">
      <c r="A27" s="199" t="s">
        <v>1137</v>
      </c>
      <c r="B27" s="198">
        <f t="shared" si="0"/>
        <v>7660</v>
      </c>
      <c r="C27" s="198">
        <v>0</v>
      </c>
      <c r="D27" s="198">
        <v>0</v>
      </c>
      <c r="E27" s="198">
        <v>0</v>
      </c>
      <c r="F27" s="198"/>
      <c r="G27" s="198">
        <v>0</v>
      </c>
      <c r="H27" s="198">
        <v>0</v>
      </c>
      <c r="I27" s="198">
        <v>0</v>
      </c>
      <c r="J27" s="198">
        <v>0</v>
      </c>
      <c r="K27" s="198">
        <v>0</v>
      </c>
      <c r="L27" s="198">
        <v>0</v>
      </c>
      <c r="M27" s="198">
        <v>7660</v>
      </c>
      <c r="N27" s="198">
        <v>0</v>
      </c>
      <c r="O27" s="198">
        <v>0</v>
      </c>
      <c r="P27" s="198">
        <v>0</v>
      </c>
      <c r="Q27" s="198">
        <v>0</v>
      </c>
    </row>
    <row r="28" spans="1:17" s="113" customFormat="1" ht="19.5" customHeight="1">
      <c r="A28" s="199" t="s">
        <v>1139</v>
      </c>
      <c r="B28" s="198">
        <f t="shared" si="0"/>
        <v>0</v>
      </c>
      <c r="C28" s="198">
        <v>0</v>
      </c>
      <c r="D28" s="198">
        <v>0</v>
      </c>
      <c r="E28" s="198">
        <v>0</v>
      </c>
      <c r="F28" s="198"/>
      <c r="G28" s="198">
        <v>0</v>
      </c>
      <c r="H28" s="198">
        <v>0</v>
      </c>
      <c r="I28" s="198">
        <v>0</v>
      </c>
      <c r="J28" s="198">
        <v>0</v>
      </c>
      <c r="K28" s="198">
        <v>0</v>
      </c>
      <c r="L28" s="198">
        <v>0</v>
      </c>
      <c r="M28" s="198"/>
      <c r="N28" s="198">
        <v>0</v>
      </c>
      <c r="O28" s="198">
        <v>0</v>
      </c>
      <c r="P28" s="198">
        <v>0</v>
      </c>
      <c r="Q28" s="198">
        <v>0</v>
      </c>
    </row>
    <row r="29" spans="1:17" s="113" customFormat="1" ht="19.5" customHeight="1">
      <c r="A29" s="116" t="s">
        <v>1140</v>
      </c>
      <c r="B29" s="198">
        <f t="shared" si="0"/>
        <v>7093</v>
      </c>
      <c r="C29" s="198">
        <v>0</v>
      </c>
      <c r="D29" s="198">
        <v>0</v>
      </c>
      <c r="E29" s="198">
        <v>0</v>
      </c>
      <c r="F29" s="198"/>
      <c r="G29" s="198">
        <v>0</v>
      </c>
      <c r="H29" s="198">
        <v>0</v>
      </c>
      <c r="I29" s="198">
        <v>0</v>
      </c>
      <c r="J29" s="198">
        <v>0</v>
      </c>
      <c r="K29" s="198">
        <v>500</v>
      </c>
      <c r="L29" s="198">
        <v>0</v>
      </c>
      <c r="M29" s="198">
        <v>0</v>
      </c>
      <c r="N29" s="198">
        <v>0</v>
      </c>
      <c r="O29" s="198">
        <v>0</v>
      </c>
      <c r="P29" s="198">
        <v>4593</v>
      </c>
      <c r="Q29" s="198">
        <v>2000</v>
      </c>
    </row>
    <row r="30" spans="1:17" s="113" customFormat="1" ht="19.5" customHeight="1">
      <c r="A30" s="116" t="s">
        <v>1036</v>
      </c>
      <c r="B30" s="198">
        <f t="shared" si="0"/>
        <v>14100</v>
      </c>
      <c r="C30" s="198">
        <v>0</v>
      </c>
      <c r="D30" s="198">
        <v>0</v>
      </c>
      <c r="E30" s="198">
        <v>0</v>
      </c>
      <c r="F30" s="198"/>
      <c r="G30" s="198">
        <v>0</v>
      </c>
      <c r="H30" s="198">
        <v>0</v>
      </c>
      <c r="I30" s="198">
        <v>0</v>
      </c>
      <c r="J30" s="198">
        <v>0</v>
      </c>
      <c r="K30" s="198">
        <v>0</v>
      </c>
      <c r="L30" s="198">
        <v>0</v>
      </c>
      <c r="M30" s="198">
        <v>0</v>
      </c>
      <c r="N30" s="198">
        <v>14100</v>
      </c>
      <c r="O30" s="198">
        <v>0</v>
      </c>
      <c r="P30" s="198">
        <v>0</v>
      </c>
      <c r="Q30" s="198">
        <v>0</v>
      </c>
    </row>
    <row r="31" spans="1:17" s="113" customFormat="1" ht="19.5" customHeight="1">
      <c r="A31" s="74" t="s">
        <v>1123</v>
      </c>
      <c r="B31" s="201">
        <f t="shared" si="0"/>
        <v>247427</v>
      </c>
      <c r="C31" s="201">
        <f aca="true" t="shared" si="1" ref="C31:Q31">SUM(C5:C29)</f>
        <v>48975</v>
      </c>
      <c r="D31" s="201">
        <f t="shared" si="1"/>
        <v>12756</v>
      </c>
      <c r="E31" s="201">
        <f t="shared" si="1"/>
        <v>387</v>
      </c>
      <c r="F31" s="201">
        <f t="shared" si="1"/>
        <v>0</v>
      </c>
      <c r="G31" s="201">
        <f t="shared" si="1"/>
        <v>120107</v>
      </c>
      <c r="H31" s="201">
        <f t="shared" si="1"/>
        <v>5464</v>
      </c>
      <c r="I31" s="201">
        <f t="shared" si="1"/>
        <v>1349</v>
      </c>
      <c r="J31" s="201">
        <f t="shared" si="1"/>
        <v>0</v>
      </c>
      <c r="K31" s="201">
        <f t="shared" si="1"/>
        <v>12189</v>
      </c>
      <c r="L31" s="201">
        <f t="shared" si="1"/>
        <v>3397</v>
      </c>
      <c r="M31" s="201">
        <f t="shared" si="1"/>
        <v>12260</v>
      </c>
      <c r="N31" s="201">
        <f>SUM(N5:N30)</f>
        <v>18300</v>
      </c>
      <c r="O31" s="201">
        <f t="shared" si="1"/>
        <v>0</v>
      </c>
      <c r="P31" s="201">
        <f t="shared" si="1"/>
        <v>7593</v>
      </c>
      <c r="Q31" s="201">
        <f t="shared" si="1"/>
        <v>4650</v>
      </c>
    </row>
    <row r="32" s="113" customFormat="1" ht="14.25"/>
    <row r="33" s="113" customFormat="1" ht="14.25"/>
    <row r="34" s="113" customFormat="1" ht="14.25"/>
    <row r="35" s="113" customFormat="1" ht="14.25"/>
    <row r="36" s="113" customFormat="1" ht="14.25"/>
    <row r="37" s="113" customFormat="1" ht="14.25"/>
    <row r="38" s="113" customFormat="1" ht="14.25"/>
    <row r="39" s="113" customFormat="1" ht="14.25"/>
    <row r="40" s="113" customFormat="1" ht="14.25"/>
    <row r="41" s="113" customFormat="1" ht="14.25"/>
  </sheetData>
  <sheetProtection/>
  <mergeCells count="1">
    <mergeCell ref="A2:Q2"/>
  </mergeCells>
  <printOptions horizontalCentered="1"/>
  <pageMargins left="0.47" right="0.47" top="0.28" bottom="0.16" header="0.11999999999999998" footer="0.11999999999999998"/>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AB47"/>
  <sheetViews>
    <sheetView showGridLines="0" showZeros="0" zoomScaleSheetLayoutView="100" workbookViewId="0" topLeftCell="A1">
      <pane xSplit="3" ySplit="8" topLeftCell="H9" activePane="bottomRight" state="frozen"/>
      <selection pane="bottomRight" activeCell="V36" sqref="V36"/>
    </sheetView>
  </sheetViews>
  <sheetFormatPr defaultColWidth="5.75390625" defaultRowHeight="14.25"/>
  <cols>
    <col min="1" max="1" width="20.625" style="137" customWidth="1"/>
    <col min="2" max="2" width="11.125" style="137" customWidth="1"/>
    <col min="3" max="3" width="12.625" style="137" customWidth="1"/>
    <col min="4" max="4" width="11.00390625" style="137" customWidth="1"/>
    <col min="5" max="5" width="10.00390625" style="137" customWidth="1"/>
    <col min="6" max="6" width="5.625" style="137" customWidth="1"/>
    <col min="7" max="7" width="9.125" style="137" customWidth="1"/>
    <col min="8" max="8" width="4.875" style="137" customWidth="1"/>
    <col min="9" max="9" width="9.125" style="137" customWidth="1"/>
    <col min="10" max="10" width="8.625" style="137" customWidth="1"/>
    <col min="11" max="11" width="9.875" style="137" customWidth="1"/>
    <col min="12" max="12" width="9.75390625" style="137" customWidth="1"/>
    <col min="13" max="13" width="10.125" style="137" customWidth="1"/>
    <col min="14" max="14" width="10.625" style="137" customWidth="1"/>
    <col min="15" max="15" width="10.00390625" style="137" customWidth="1"/>
    <col min="16" max="16" width="11.875" style="137" customWidth="1"/>
    <col min="17" max="17" width="5.625" style="137" customWidth="1"/>
    <col min="18" max="18" width="7.50390625" style="137" customWidth="1"/>
    <col min="19" max="19" width="5.625" style="137" customWidth="1"/>
    <col min="20" max="20" width="11.125" style="137" customWidth="1"/>
    <col min="21" max="21" width="9.875" style="137" customWidth="1"/>
    <col min="22" max="22" width="10.50390625" style="137" customWidth="1"/>
    <col min="23" max="23" width="8.875" style="137" customWidth="1"/>
    <col min="24" max="24" width="6.00390625" style="137" customWidth="1"/>
    <col min="25" max="25" width="8.75390625" style="137" customWidth="1"/>
    <col min="26" max="26" width="8.125" style="137" customWidth="1"/>
    <col min="27" max="27" width="7.625" style="138" customWidth="1"/>
    <col min="28" max="28" width="5.625" style="137" customWidth="1"/>
    <col min="29" max="16384" width="5.75390625" style="137" customWidth="1"/>
  </cols>
  <sheetData>
    <row r="1" ht="15.75">
      <c r="A1" s="94" t="s">
        <v>1162</v>
      </c>
    </row>
    <row r="2" spans="1:26" s="172" customFormat="1" ht="33.75" customHeight="1">
      <c r="A2" s="173" t="s">
        <v>1163</v>
      </c>
      <c r="B2" s="173" t="s">
        <v>1164</v>
      </c>
      <c r="C2" s="173"/>
      <c r="D2" s="173"/>
      <c r="E2" s="173"/>
      <c r="F2" s="173"/>
      <c r="G2" s="173"/>
      <c r="H2" s="173"/>
      <c r="I2" s="173"/>
      <c r="J2" s="173"/>
      <c r="K2" s="173"/>
      <c r="L2" s="173"/>
      <c r="M2" s="173"/>
      <c r="N2" s="173"/>
      <c r="O2" s="173"/>
      <c r="P2" s="173"/>
      <c r="Q2" s="173"/>
      <c r="R2" s="173"/>
      <c r="S2" s="173"/>
      <c r="T2" s="173"/>
      <c r="U2" s="173"/>
      <c r="V2" s="173"/>
      <c r="W2" s="173"/>
      <c r="X2" s="173"/>
      <c r="Y2" s="173"/>
      <c r="Z2" s="173"/>
    </row>
    <row r="3" spans="1:28" ht="16.5" customHeigh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80"/>
      <c r="AB3" s="141" t="s">
        <v>18</v>
      </c>
    </row>
    <row r="4" spans="1:28" ht="31.5" customHeight="1">
      <c r="A4" s="143" t="s">
        <v>1165</v>
      </c>
      <c r="B4" s="174" t="s">
        <v>1166</v>
      </c>
      <c r="C4" s="174"/>
      <c r="D4" s="174"/>
      <c r="E4" s="174"/>
      <c r="F4" s="174"/>
      <c r="G4" s="174"/>
      <c r="H4" s="174"/>
      <c r="I4" s="174"/>
      <c r="J4" s="174"/>
      <c r="K4" s="174"/>
      <c r="L4" s="174"/>
      <c r="M4" s="174"/>
      <c r="N4" s="174"/>
      <c r="O4" s="174"/>
      <c r="P4" s="174"/>
      <c r="Q4" s="174"/>
      <c r="R4" s="174"/>
      <c r="S4" s="174"/>
      <c r="T4" s="174"/>
      <c r="U4" s="174"/>
      <c r="V4" s="174"/>
      <c r="W4" s="174"/>
      <c r="X4" s="174"/>
      <c r="Y4" s="174"/>
      <c r="Z4" s="174"/>
      <c r="AA4" s="181"/>
      <c r="AB4" s="174"/>
    </row>
    <row r="5" spans="1:28" ht="16.5" customHeight="1">
      <c r="A5" s="175"/>
      <c r="B5" s="176" t="s">
        <v>50</v>
      </c>
      <c r="C5" s="184" t="s">
        <v>1167</v>
      </c>
      <c r="D5" s="185"/>
      <c r="E5" s="185"/>
      <c r="F5" s="185"/>
      <c r="G5" s="185"/>
      <c r="H5" s="185"/>
      <c r="I5" s="185"/>
      <c r="J5" s="185"/>
      <c r="K5" s="185"/>
      <c r="L5" s="185"/>
      <c r="M5" s="185"/>
      <c r="N5" s="185"/>
      <c r="O5" s="185"/>
      <c r="P5" s="185"/>
      <c r="Q5" s="185"/>
      <c r="R5" s="185"/>
      <c r="S5" s="192"/>
      <c r="T5" s="184" t="s">
        <v>1168</v>
      </c>
      <c r="U5" s="185"/>
      <c r="V5" s="185"/>
      <c r="W5" s="185"/>
      <c r="X5" s="185"/>
      <c r="Y5" s="185"/>
      <c r="Z5" s="185"/>
      <c r="AA5" s="185"/>
      <c r="AB5" s="192"/>
    </row>
    <row r="6" spans="1:28" s="135" customFormat="1" ht="72.75" customHeight="1">
      <c r="A6" s="145"/>
      <c r="B6" s="186"/>
      <c r="C6" s="144" t="s">
        <v>1169</v>
      </c>
      <c r="D6" s="144" t="s">
        <v>1170</v>
      </c>
      <c r="E6" s="144" t="s">
        <v>1171</v>
      </c>
      <c r="F6" s="144" t="s">
        <v>1172</v>
      </c>
      <c r="G6" s="144" t="s">
        <v>1173</v>
      </c>
      <c r="H6" s="144" t="s">
        <v>1174</v>
      </c>
      <c r="I6" s="144" t="s">
        <v>1175</v>
      </c>
      <c r="J6" s="144" t="s">
        <v>1176</v>
      </c>
      <c r="K6" s="144" t="s">
        <v>1177</v>
      </c>
      <c r="L6" s="144" t="s">
        <v>1178</v>
      </c>
      <c r="M6" s="144" t="s">
        <v>1179</v>
      </c>
      <c r="N6" s="144" t="s">
        <v>1180</v>
      </c>
      <c r="O6" s="144" t="s">
        <v>1181</v>
      </c>
      <c r="P6" s="144" t="s">
        <v>1182</v>
      </c>
      <c r="Q6" s="144" t="s">
        <v>1183</v>
      </c>
      <c r="R6" s="144" t="s">
        <v>1184</v>
      </c>
      <c r="S6" s="144" t="s">
        <v>1185</v>
      </c>
      <c r="T6" s="144" t="s">
        <v>1169</v>
      </c>
      <c r="U6" s="144" t="s">
        <v>1186</v>
      </c>
      <c r="V6" s="144" t="s">
        <v>1187</v>
      </c>
      <c r="W6" s="144" t="s">
        <v>1188</v>
      </c>
      <c r="X6" s="144" t="s">
        <v>1189</v>
      </c>
      <c r="Y6" s="144" t="s">
        <v>1190</v>
      </c>
      <c r="Z6" s="144" t="s">
        <v>1191</v>
      </c>
      <c r="AA6" s="144" t="s">
        <v>1192</v>
      </c>
      <c r="AB6" s="144" t="s">
        <v>1193</v>
      </c>
    </row>
    <row r="7" spans="1:28" s="136" customFormat="1" ht="15.75" customHeight="1">
      <c r="A7" s="147" t="s">
        <v>1194</v>
      </c>
      <c r="B7" s="148">
        <f>B8+B9</f>
        <v>39160</v>
      </c>
      <c r="C7" s="148">
        <f>C8+C9</f>
        <v>29660</v>
      </c>
      <c r="D7" s="148">
        <f aca="true" t="shared" si="0" ref="D7:AB7">D8+D9</f>
        <v>12060</v>
      </c>
      <c r="E7" s="148">
        <f t="shared" si="0"/>
        <v>3000</v>
      </c>
      <c r="F7" s="148">
        <f t="shared" si="0"/>
        <v>0</v>
      </c>
      <c r="G7" s="148">
        <f t="shared" si="0"/>
        <v>1100</v>
      </c>
      <c r="H7" s="148">
        <f t="shared" si="0"/>
        <v>0</v>
      </c>
      <c r="I7" s="148">
        <f t="shared" si="0"/>
        <v>1600</v>
      </c>
      <c r="J7" s="148">
        <f t="shared" si="0"/>
        <v>600</v>
      </c>
      <c r="K7" s="148">
        <f t="shared" si="0"/>
        <v>850</v>
      </c>
      <c r="L7" s="148">
        <f t="shared" si="0"/>
        <v>600</v>
      </c>
      <c r="M7" s="148">
        <f t="shared" si="0"/>
        <v>1000</v>
      </c>
      <c r="N7" s="148">
        <f t="shared" si="0"/>
        <v>1150</v>
      </c>
      <c r="O7" s="148">
        <f t="shared" si="0"/>
        <v>5800</v>
      </c>
      <c r="P7" s="148">
        <f t="shared" si="0"/>
        <v>1800</v>
      </c>
      <c r="Q7" s="148">
        <f t="shared" si="0"/>
        <v>0</v>
      </c>
      <c r="R7" s="148">
        <f t="shared" si="0"/>
        <v>100</v>
      </c>
      <c r="S7" s="148">
        <f t="shared" si="0"/>
        <v>0</v>
      </c>
      <c r="T7" s="148">
        <f t="shared" si="0"/>
        <v>9500</v>
      </c>
      <c r="U7" s="148">
        <f t="shared" si="0"/>
        <v>2000</v>
      </c>
      <c r="V7" s="148">
        <f t="shared" si="0"/>
        <v>1250</v>
      </c>
      <c r="W7" s="148">
        <f t="shared" si="0"/>
        <v>2600</v>
      </c>
      <c r="X7" s="148">
        <f t="shared" si="0"/>
        <v>0</v>
      </c>
      <c r="Y7" s="148">
        <f t="shared" si="0"/>
        <v>2500</v>
      </c>
      <c r="Z7" s="148">
        <f t="shared" si="0"/>
        <v>500</v>
      </c>
      <c r="AA7" s="148">
        <f t="shared" si="0"/>
        <v>650</v>
      </c>
      <c r="AB7" s="148">
        <f t="shared" si="0"/>
        <v>0</v>
      </c>
    </row>
    <row r="8" spans="1:28" s="136" customFormat="1" ht="15.75" customHeight="1">
      <c r="A8" s="149" t="s">
        <v>1195</v>
      </c>
      <c r="B8" s="150">
        <f aca="true" t="shared" si="1" ref="B8:B13">SUM(C8,T8)</f>
        <v>0</v>
      </c>
      <c r="C8" s="150">
        <f>SUM(D8:S8)</f>
        <v>0</v>
      </c>
      <c r="D8" s="155">
        <v>0</v>
      </c>
      <c r="E8" s="150"/>
      <c r="F8" s="150"/>
      <c r="G8" s="150"/>
      <c r="H8" s="150"/>
      <c r="I8" s="150"/>
      <c r="J8" s="150"/>
      <c r="K8" s="150"/>
      <c r="L8" s="150"/>
      <c r="M8" s="150"/>
      <c r="N8" s="150"/>
      <c r="O8" s="150"/>
      <c r="P8" s="150"/>
      <c r="Q8" s="150"/>
      <c r="R8" s="150"/>
      <c r="S8" s="150"/>
      <c r="T8" s="150">
        <f>SUM(U8:AB8)</f>
        <v>0</v>
      </c>
      <c r="U8" s="150"/>
      <c r="V8" s="150"/>
      <c r="W8" s="150"/>
      <c r="X8" s="150"/>
      <c r="Y8" s="150"/>
      <c r="Z8" s="150"/>
      <c r="AA8" s="161"/>
      <c r="AB8" s="150"/>
    </row>
    <row r="9" spans="1:28" s="136" customFormat="1" ht="15.75" customHeight="1">
      <c r="A9" s="151" t="s">
        <v>1196</v>
      </c>
      <c r="B9" s="148">
        <f>B10+B20+B26+B40+B34</f>
        <v>39160</v>
      </c>
      <c r="C9" s="148">
        <f>C10+C20+C26+C40+C34</f>
        <v>29660</v>
      </c>
      <c r="D9" s="148">
        <f aca="true" t="shared" si="2" ref="D9:AB9">D10+D20+D26+D40+D34</f>
        <v>12060</v>
      </c>
      <c r="E9" s="148">
        <f t="shared" si="2"/>
        <v>3000</v>
      </c>
      <c r="F9" s="148">
        <f t="shared" si="2"/>
        <v>0</v>
      </c>
      <c r="G9" s="148">
        <f t="shared" si="2"/>
        <v>1100</v>
      </c>
      <c r="H9" s="148">
        <f t="shared" si="2"/>
        <v>0</v>
      </c>
      <c r="I9" s="148">
        <f t="shared" si="2"/>
        <v>1600</v>
      </c>
      <c r="J9" s="148">
        <f t="shared" si="2"/>
        <v>600</v>
      </c>
      <c r="K9" s="148">
        <f t="shared" si="2"/>
        <v>850</v>
      </c>
      <c r="L9" s="148">
        <f t="shared" si="2"/>
        <v>600</v>
      </c>
      <c r="M9" s="148">
        <f t="shared" si="2"/>
        <v>1000</v>
      </c>
      <c r="N9" s="148">
        <f t="shared" si="2"/>
        <v>1150</v>
      </c>
      <c r="O9" s="148">
        <f t="shared" si="2"/>
        <v>5800</v>
      </c>
      <c r="P9" s="148">
        <f t="shared" si="2"/>
        <v>1800</v>
      </c>
      <c r="Q9" s="148">
        <f t="shared" si="2"/>
        <v>0</v>
      </c>
      <c r="R9" s="148">
        <f t="shared" si="2"/>
        <v>100</v>
      </c>
      <c r="S9" s="148">
        <f t="shared" si="2"/>
        <v>0</v>
      </c>
      <c r="T9" s="148">
        <f t="shared" si="2"/>
        <v>9500</v>
      </c>
      <c r="U9" s="148">
        <f t="shared" si="2"/>
        <v>2000</v>
      </c>
      <c r="V9" s="148">
        <f t="shared" si="2"/>
        <v>1250</v>
      </c>
      <c r="W9" s="148">
        <f t="shared" si="2"/>
        <v>2600</v>
      </c>
      <c r="X9" s="148">
        <f t="shared" si="2"/>
        <v>0</v>
      </c>
      <c r="Y9" s="148">
        <f t="shared" si="2"/>
        <v>2500</v>
      </c>
      <c r="Z9" s="148">
        <f t="shared" si="2"/>
        <v>500</v>
      </c>
      <c r="AA9" s="148">
        <f t="shared" si="2"/>
        <v>650</v>
      </c>
      <c r="AB9" s="148">
        <f t="shared" si="2"/>
        <v>0</v>
      </c>
    </row>
    <row r="10" spans="1:28" s="136" customFormat="1" ht="15.75" customHeight="1">
      <c r="A10" s="152" t="s">
        <v>1197</v>
      </c>
      <c r="B10" s="153">
        <f>B11+B12</f>
        <v>0</v>
      </c>
      <c r="C10" s="153">
        <f>C11+C12</f>
        <v>0</v>
      </c>
      <c r="D10" s="153">
        <f aca="true" t="shared" si="3" ref="D10:AB10">D11+D12</f>
        <v>0</v>
      </c>
      <c r="E10" s="153">
        <f t="shared" si="3"/>
        <v>0</v>
      </c>
      <c r="F10" s="153">
        <f t="shared" si="3"/>
        <v>0</v>
      </c>
      <c r="G10" s="153">
        <f t="shared" si="3"/>
        <v>0</v>
      </c>
      <c r="H10" s="153">
        <f t="shared" si="3"/>
        <v>0</v>
      </c>
      <c r="I10" s="153">
        <f t="shared" si="3"/>
        <v>0</v>
      </c>
      <c r="J10" s="153">
        <f t="shared" si="3"/>
        <v>0</v>
      </c>
      <c r="K10" s="153">
        <f t="shared" si="3"/>
        <v>0</v>
      </c>
      <c r="L10" s="153">
        <f t="shared" si="3"/>
        <v>0</v>
      </c>
      <c r="M10" s="153">
        <f t="shared" si="3"/>
        <v>0</v>
      </c>
      <c r="N10" s="153">
        <f t="shared" si="3"/>
        <v>0</v>
      </c>
      <c r="O10" s="153">
        <f t="shared" si="3"/>
        <v>0</v>
      </c>
      <c r="P10" s="153">
        <f t="shared" si="3"/>
        <v>0</v>
      </c>
      <c r="Q10" s="153">
        <f t="shared" si="3"/>
        <v>0</v>
      </c>
      <c r="R10" s="153">
        <f t="shared" si="3"/>
        <v>0</v>
      </c>
      <c r="S10" s="153">
        <f t="shared" si="3"/>
        <v>0</v>
      </c>
      <c r="T10" s="153">
        <f t="shared" si="3"/>
        <v>0</v>
      </c>
      <c r="U10" s="153">
        <f t="shared" si="3"/>
        <v>0</v>
      </c>
      <c r="V10" s="153">
        <f t="shared" si="3"/>
        <v>0</v>
      </c>
      <c r="W10" s="153">
        <f t="shared" si="3"/>
        <v>0</v>
      </c>
      <c r="X10" s="153">
        <f t="shared" si="3"/>
        <v>0</v>
      </c>
      <c r="Y10" s="153">
        <f t="shared" si="3"/>
        <v>0</v>
      </c>
      <c r="Z10" s="153">
        <f t="shared" si="3"/>
        <v>0</v>
      </c>
      <c r="AA10" s="153">
        <f t="shared" si="3"/>
        <v>0</v>
      </c>
      <c r="AB10" s="153">
        <f t="shared" si="3"/>
        <v>0</v>
      </c>
    </row>
    <row r="11" spans="1:28" s="136" customFormat="1" ht="15.75" customHeight="1">
      <c r="A11" s="149" t="s">
        <v>1198</v>
      </c>
      <c r="B11" s="150">
        <f t="shared" si="1"/>
        <v>0</v>
      </c>
      <c r="C11" s="150">
        <f>SUM(D11:S11)</f>
        <v>0</v>
      </c>
      <c r="D11" s="187">
        <v>0</v>
      </c>
      <c r="E11" s="157"/>
      <c r="F11" s="157"/>
      <c r="G11" s="157"/>
      <c r="H11" s="157"/>
      <c r="I11" s="157"/>
      <c r="J11" s="157"/>
      <c r="K11" s="157"/>
      <c r="L11" s="157"/>
      <c r="M11" s="157"/>
      <c r="N11" s="157"/>
      <c r="O11" s="157"/>
      <c r="P11" s="157"/>
      <c r="Q11" s="157"/>
      <c r="R11" s="157"/>
      <c r="S11" s="157"/>
      <c r="T11" s="150">
        <f>SUM(U11:AB11)</f>
        <v>0</v>
      </c>
      <c r="U11" s="157"/>
      <c r="V11" s="157"/>
      <c r="W11" s="157"/>
      <c r="X11" s="157"/>
      <c r="Y11" s="157"/>
      <c r="Z11" s="157"/>
      <c r="AA11" s="162"/>
      <c r="AB11" s="157"/>
    </row>
    <row r="12" spans="1:28" s="136" customFormat="1" ht="15.75" customHeight="1">
      <c r="A12" s="154" t="s">
        <v>1199</v>
      </c>
      <c r="B12" s="155">
        <f>B13+B14+B15+B16+B17+B18+B19</f>
        <v>0</v>
      </c>
      <c r="C12" s="155">
        <f aca="true" t="shared" si="4" ref="C12:AB12">C13+C14+C15+C16+C17+C18+C19</f>
        <v>0</v>
      </c>
      <c r="D12" s="155">
        <f t="shared" si="4"/>
        <v>0</v>
      </c>
      <c r="E12" s="155">
        <f t="shared" si="4"/>
        <v>0</v>
      </c>
      <c r="F12" s="155">
        <f t="shared" si="4"/>
        <v>0</v>
      </c>
      <c r="G12" s="155">
        <f t="shared" si="4"/>
        <v>0</v>
      </c>
      <c r="H12" s="155">
        <f t="shared" si="4"/>
        <v>0</v>
      </c>
      <c r="I12" s="155">
        <f t="shared" si="4"/>
        <v>0</v>
      </c>
      <c r="J12" s="155">
        <f t="shared" si="4"/>
        <v>0</v>
      </c>
      <c r="K12" s="155">
        <f t="shared" si="4"/>
        <v>0</v>
      </c>
      <c r="L12" s="155">
        <f t="shared" si="4"/>
        <v>0</v>
      </c>
      <c r="M12" s="155">
        <f t="shared" si="4"/>
        <v>0</v>
      </c>
      <c r="N12" s="155">
        <f t="shared" si="4"/>
        <v>0</v>
      </c>
      <c r="O12" s="155">
        <f t="shared" si="4"/>
        <v>0</v>
      </c>
      <c r="P12" s="155">
        <f t="shared" si="4"/>
        <v>0</v>
      </c>
      <c r="Q12" s="155">
        <f t="shared" si="4"/>
        <v>0</v>
      </c>
      <c r="R12" s="155">
        <f t="shared" si="4"/>
        <v>0</v>
      </c>
      <c r="S12" s="155">
        <f t="shared" si="4"/>
        <v>0</v>
      </c>
      <c r="T12" s="155">
        <f t="shared" si="4"/>
        <v>0</v>
      </c>
      <c r="U12" s="155">
        <f t="shared" si="4"/>
        <v>0</v>
      </c>
      <c r="V12" s="155">
        <f t="shared" si="4"/>
        <v>0</v>
      </c>
      <c r="W12" s="155">
        <f t="shared" si="4"/>
        <v>0</v>
      </c>
      <c r="X12" s="155">
        <f t="shared" si="4"/>
        <v>0</v>
      </c>
      <c r="Y12" s="155">
        <f t="shared" si="4"/>
        <v>0</v>
      </c>
      <c r="Z12" s="155">
        <f t="shared" si="4"/>
        <v>0</v>
      </c>
      <c r="AA12" s="155">
        <f t="shared" si="4"/>
        <v>0</v>
      </c>
      <c r="AB12" s="155">
        <f t="shared" si="4"/>
        <v>0</v>
      </c>
    </row>
    <row r="13" spans="1:28" s="136" customFormat="1" ht="15.75" customHeight="1">
      <c r="A13" s="156" t="s">
        <v>1200</v>
      </c>
      <c r="B13" s="150">
        <f t="shared" si="1"/>
        <v>0</v>
      </c>
      <c r="C13" s="150">
        <f>SUM(D13:S13)</f>
        <v>0</v>
      </c>
      <c r="D13" s="187"/>
      <c r="E13" s="157"/>
      <c r="F13" s="157"/>
      <c r="G13" s="157"/>
      <c r="H13" s="157"/>
      <c r="I13" s="157"/>
      <c r="J13" s="157"/>
      <c r="K13" s="157"/>
      <c r="L13" s="157"/>
      <c r="M13" s="157"/>
      <c r="N13" s="157"/>
      <c r="O13" s="157"/>
      <c r="P13" s="157"/>
      <c r="Q13" s="157"/>
      <c r="R13" s="157"/>
      <c r="S13" s="157"/>
      <c r="T13" s="150">
        <f>SUM(U13:AB13)</f>
        <v>0</v>
      </c>
      <c r="U13" s="157"/>
      <c r="V13" s="157"/>
      <c r="W13" s="157"/>
      <c r="X13" s="157"/>
      <c r="Y13" s="157"/>
      <c r="Z13" s="157"/>
      <c r="AA13" s="162"/>
      <c r="AB13" s="157"/>
    </row>
    <row r="14" spans="1:28" s="136" customFormat="1" ht="15.75" customHeight="1">
      <c r="A14" s="156" t="s">
        <v>1201</v>
      </c>
      <c r="B14" s="150">
        <f aca="true" t="shared" si="5" ref="B14:B19">SUM(C14,T14)</f>
        <v>0</v>
      </c>
      <c r="C14" s="150">
        <f aca="true" t="shared" si="6" ref="C14:C19">SUM(D14:S14)</f>
        <v>0</v>
      </c>
      <c r="D14" s="187"/>
      <c r="E14" s="157"/>
      <c r="F14" s="157"/>
      <c r="G14" s="157"/>
      <c r="H14" s="157"/>
      <c r="I14" s="157"/>
      <c r="J14" s="157"/>
      <c r="K14" s="157"/>
      <c r="L14" s="157"/>
      <c r="M14" s="157"/>
      <c r="N14" s="157"/>
      <c r="O14" s="157"/>
      <c r="P14" s="157"/>
      <c r="Q14" s="157"/>
      <c r="R14" s="157"/>
      <c r="S14" s="157"/>
      <c r="T14" s="150">
        <f aca="true" t="shared" si="7" ref="T14:T19">SUM(U14:AB14)</f>
        <v>0</v>
      </c>
      <c r="U14" s="157"/>
      <c r="V14" s="157"/>
      <c r="W14" s="157"/>
      <c r="X14" s="157"/>
      <c r="Y14" s="157"/>
      <c r="Z14" s="157"/>
      <c r="AA14" s="162"/>
      <c r="AB14" s="157"/>
    </row>
    <row r="15" spans="1:28" s="136" customFormat="1" ht="15.75" customHeight="1">
      <c r="A15" s="156" t="s">
        <v>1202</v>
      </c>
      <c r="B15" s="150">
        <f t="shared" si="5"/>
        <v>0</v>
      </c>
      <c r="C15" s="150">
        <f t="shared" si="6"/>
        <v>0</v>
      </c>
      <c r="D15" s="187"/>
      <c r="E15" s="157"/>
      <c r="F15" s="157"/>
      <c r="G15" s="157"/>
      <c r="H15" s="157"/>
      <c r="I15" s="157"/>
      <c r="J15" s="157"/>
      <c r="K15" s="157"/>
      <c r="L15" s="157"/>
      <c r="M15" s="157"/>
      <c r="N15" s="157"/>
      <c r="O15" s="157"/>
      <c r="P15" s="157"/>
      <c r="Q15" s="157"/>
      <c r="R15" s="157"/>
      <c r="S15" s="157"/>
      <c r="T15" s="150">
        <f t="shared" si="7"/>
        <v>0</v>
      </c>
      <c r="U15" s="157"/>
      <c r="V15" s="157"/>
      <c r="W15" s="157"/>
      <c r="X15" s="157"/>
      <c r="Y15" s="157"/>
      <c r="Z15" s="157"/>
      <c r="AA15" s="162"/>
      <c r="AB15" s="157"/>
    </row>
    <row r="16" spans="1:28" s="136" customFormat="1" ht="15.75" customHeight="1">
      <c r="A16" s="149" t="s">
        <v>1203</v>
      </c>
      <c r="B16" s="150">
        <f t="shared" si="5"/>
        <v>0</v>
      </c>
      <c r="C16" s="150">
        <f t="shared" si="6"/>
        <v>0</v>
      </c>
      <c r="D16" s="187"/>
      <c r="E16" s="157"/>
      <c r="F16" s="157"/>
      <c r="G16" s="157"/>
      <c r="H16" s="157"/>
      <c r="I16" s="157"/>
      <c r="J16" s="157"/>
      <c r="K16" s="157"/>
      <c r="L16" s="157"/>
      <c r="M16" s="157"/>
      <c r="N16" s="157"/>
      <c r="O16" s="157"/>
      <c r="P16" s="157"/>
      <c r="Q16" s="157"/>
      <c r="R16" s="157"/>
      <c r="S16" s="157"/>
      <c r="T16" s="150">
        <f t="shared" si="7"/>
        <v>0</v>
      </c>
      <c r="U16" s="157"/>
      <c r="V16" s="157"/>
      <c r="W16" s="157"/>
      <c r="X16" s="157"/>
      <c r="Y16" s="157"/>
      <c r="Z16" s="157"/>
      <c r="AA16" s="162"/>
      <c r="AB16" s="157"/>
    </row>
    <row r="17" spans="1:28" s="136" customFormat="1" ht="15.75" customHeight="1">
      <c r="A17" s="156" t="s">
        <v>1204</v>
      </c>
      <c r="B17" s="150">
        <f t="shared" si="5"/>
        <v>0</v>
      </c>
      <c r="C17" s="150">
        <f t="shared" si="6"/>
        <v>0</v>
      </c>
      <c r="D17" s="187"/>
      <c r="E17" s="157"/>
      <c r="F17" s="157"/>
      <c r="G17" s="157"/>
      <c r="H17" s="157"/>
      <c r="I17" s="157"/>
      <c r="J17" s="157"/>
      <c r="K17" s="157"/>
      <c r="L17" s="157"/>
      <c r="M17" s="157"/>
      <c r="N17" s="157"/>
      <c r="O17" s="157"/>
      <c r="P17" s="157"/>
      <c r="Q17" s="157"/>
      <c r="R17" s="157"/>
      <c r="S17" s="157"/>
      <c r="T17" s="150">
        <f t="shared" si="7"/>
        <v>0</v>
      </c>
      <c r="U17" s="157"/>
      <c r="V17" s="157"/>
      <c r="W17" s="157"/>
      <c r="X17" s="157"/>
      <c r="Y17" s="157"/>
      <c r="Z17" s="157"/>
      <c r="AA17" s="162"/>
      <c r="AB17" s="157"/>
    </row>
    <row r="18" spans="1:28" s="136" customFormat="1" ht="15.75" customHeight="1">
      <c r="A18" s="158" t="s">
        <v>1205</v>
      </c>
      <c r="B18" s="150">
        <f t="shared" si="5"/>
        <v>0</v>
      </c>
      <c r="C18" s="150">
        <f t="shared" si="6"/>
        <v>0</v>
      </c>
      <c r="D18" s="187"/>
      <c r="E18" s="157"/>
      <c r="F18" s="157"/>
      <c r="G18" s="157"/>
      <c r="H18" s="157"/>
      <c r="I18" s="157"/>
      <c r="J18" s="157"/>
      <c r="K18" s="157"/>
      <c r="L18" s="157"/>
      <c r="M18" s="157"/>
      <c r="N18" s="157"/>
      <c r="O18" s="157"/>
      <c r="P18" s="157"/>
      <c r="Q18" s="157"/>
      <c r="R18" s="157"/>
      <c r="S18" s="157"/>
      <c r="T18" s="150">
        <f t="shared" si="7"/>
        <v>0</v>
      </c>
      <c r="U18" s="157"/>
      <c r="V18" s="157"/>
      <c r="W18" s="157"/>
      <c r="X18" s="157"/>
      <c r="Y18" s="157"/>
      <c r="Z18" s="157"/>
      <c r="AA18" s="162"/>
      <c r="AB18" s="157"/>
    </row>
    <row r="19" spans="1:28" s="136" customFormat="1" ht="15.75" customHeight="1">
      <c r="A19" s="158" t="s">
        <v>1206</v>
      </c>
      <c r="B19" s="150">
        <f t="shared" si="5"/>
        <v>0</v>
      </c>
      <c r="C19" s="150">
        <f t="shared" si="6"/>
        <v>0</v>
      </c>
      <c r="D19" s="187"/>
      <c r="E19" s="157"/>
      <c r="F19" s="157"/>
      <c r="G19" s="157"/>
      <c r="H19" s="157"/>
      <c r="I19" s="157"/>
      <c r="J19" s="157"/>
      <c r="K19" s="157"/>
      <c r="L19" s="157"/>
      <c r="M19" s="157"/>
      <c r="N19" s="157"/>
      <c r="O19" s="157"/>
      <c r="P19" s="157"/>
      <c r="Q19" s="157"/>
      <c r="R19" s="157"/>
      <c r="S19" s="157"/>
      <c r="T19" s="150">
        <f t="shared" si="7"/>
        <v>0</v>
      </c>
      <c r="U19" s="157"/>
      <c r="V19" s="157"/>
      <c r="W19" s="157"/>
      <c r="X19" s="157"/>
      <c r="Y19" s="157"/>
      <c r="Z19" s="157"/>
      <c r="AA19" s="162"/>
      <c r="AB19" s="157"/>
    </row>
    <row r="20" spans="1:28" s="136" customFormat="1" ht="15.75" customHeight="1">
      <c r="A20" s="159" t="s">
        <v>1207</v>
      </c>
      <c r="B20" s="153">
        <f>B21+B22</f>
        <v>0</v>
      </c>
      <c r="C20" s="153">
        <f aca="true" t="shared" si="8" ref="C20:AB20">C21+C22</f>
        <v>0</v>
      </c>
      <c r="D20" s="153">
        <f t="shared" si="8"/>
        <v>0</v>
      </c>
      <c r="E20" s="153">
        <f t="shared" si="8"/>
        <v>0</v>
      </c>
      <c r="F20" s="153">
        <f t="shared" si="8"/>
        <v>0</v>
      </c>
      <c r="G20" s="153">
        <f t="shared" si="8"/>
        <v>0</v>
      </c>
      <c r="H20" s="153">
        <f t="shared" si="8"/>
        <v>0</v>
      </c>
      <c r="I20" s="153">
        <f t="shared" si="8"/>
        <v>0</v>
      </c>
      <c r="J20" s="153">
        <f t="shared" si="8"/>
        <v>0</v>
      </c>
      <c r="K20" s="153">
        <f t="shared" si="8"/>
        <v>0</v>
      </c>
      <c r="L20" s="153">
        <f t="shared" si="8"/>
        <v>0</v>
      </c>
      <c r="M20" s="153">
        <f t="shared" si="8"/>
        <v>0</v>
      </c>
      <c r="N20" s="153">
        <f t="shared" si="8"/>
        <v>0</v>
      </c>
      <c r="O20" s="153">
        <f t="shared" si="8"/>
        <v>0</v>
      </c>
      <c r="P20" s="153">
        <f t="shared" si="8"/>
        <v>0</v>
      </c>
      <c r="Q20" s="153">
        <f t="shared" si="8"/>
        <v>0</v>
      </c>
      <c r="R20" s="153">
        <f t="shared" si="8"/>
        <v>0</v>
      </c>
      <c r="S20" s="153">
        <f t="shared" si="8"/>
        <v>0</v>
      </c>
      <c r="T20" s="153">
        <f t="shared" si="8"/>
        <v>0</v>
      </c>
      <c r="U20" s="153">
        <f t="shared" si="8"/>
        <v>0</v>
      </c>
      <c r="V20" s="153">
        <f t="shared" si="8"/>
        <v>0</v>
      </c>
      <c r="W20" s="153">
        <f t="shared" si="8"/>
        <v>0</v>
      </c>
      <c r="X20" s="153">
        <f t="shared" si="8"/>
        <v>0</v>
      </c>
      <c r="Y20" s="153">
        <f t="shared" si="8"/>
        <v>0</v>
      </c>
      <c r="Z20" s="153">
        <f t="shared" si="8"/>
        <v>0</v>
      </c>
      <c r="AA20" s="153">
        <f t="shared" si="8"/>
        <v>0</v>
      </c>
      <c r="AB20" s="153">
        <f t="shared" si="8"/>
        <v>0</v>
      </c>
    </row>
    <row r="21" spans="1:28" s="136" customFormat="1" ht="15.75" customHeight="1">
      <c r="A21" s="158" t="s">
        <v>1208</v>
      </c>
      <c r="B21" s="150">
        <f>SUM(C21,T21)</f>
        <v>0</v>
      </c>
      <c r="C21" s="150">
        <f>SUM(D21:S21)</f>
        <v>0</v>
      </c>
      <c r="D21" s="187"/>
      <c r="E21" s="157"/>
      <c r="F21" s="157"/>
      <c r="G21" s="157"/>
      <c r="H21" s="157"/>
      <c r="I21" s="157"/>
      <c r="J21" s="157"/>
      <c r="K21" s="157"/>
      <c r="L21" s="157"/>
      <c r="M21" s="157"/>
      <c r="N21" s="157"/>
      <c r="O21" s="157"/>
      <c r="P21" s="157"/>
      <c r="Q21" s="157"/>
      <c r="R21" s="157"/>
      <c r="S21" s="157"/>
      <c r="T21" s="150">
        <f>SUM(U21:AB21)</f>
        <v>0</v>
      </c>
      <c r="U21" s="157"/>
      <c r="V21" s="157"/>
      <c r="W21" s="157"/>
      <c r="X21" s="157"/>
      <c r="Y21" s="157"/>
      <c r="Z21" s="157"/>
      <c r="AA21" s="162"/>
      <c r="AB21" s="157"/>
    </row>
    <row r="22" spans="1:28" s="136" customFormat="1" ht="15.75" customHeight="1">
      <c r="A22" s="160" t="s">
        <v>1199</v>
      </c>
      <c r="B22" s="155">
        <f>SUM(B23:B25)</f>
        <v>0</v>
      </c>
      <c r="C22" s="155">
        <f aca="true" t="shared" si="9" ref="C22:AB22">SUM(C23:C25)</f>
        <v>0</v>
      </c>
      <c r="D22" s="155">
        <f t="shared" si="9"/>
        <v>0</v>
      </c>
      <c r="E22" s="155">
        <f t="shared" si="9"/>
        <v>0</v>
      </c>
      <c r="F22" s="155">
        <f t="shared" si="9"/>
        <v>0</v>
      </c>
      <c r="G22" s="155">
        <f t="shared" si="9"/>
        <v>0</v>
      </c>
      <c r="H22" s="155">
        <f t="shared" si="9"/>
        <v>0</v>
      </c>
      <c r="I22" s="155">
        <f t="shared" si="9"/>
        <v>0</v>
      </c>
      <c r="J22" s="155">
        <f t="shared" si="9"/>
        <v>0</v>
      </c>
      <c r="K22" s="155">
        <f t="shared" si="9"/>
        <v>0</v>
      </c>
      <c r="L22" s="155">
        <f t="shared" si="9"/>
        <v>0</v>
      </c>
      <c r="M22" s="155">
        <f t="shared" si="9"/>
        <v>0</v>
      </c>
      <c r="N22" s="155">
        <f t="shared" si="9"/>
        <v>0</v>
      </c>
      <c r="O22" s="155">
        <f t="shared" si="9"/>
        <v>0</v>
      </c>
      <c r="P22" s="155">
        <f t="shared" si="9"/>
        <v>0</v>
      </c>
      <c r="Q22" s="155">
        <f t="shared" si="9"/>
        <v>0</v>
      </c>
      <c r="R22" s="155">
        <f t="shared" si="9"/>
        <v>0</v>
      </c>
      <c r="S22" s="155">
        <f t="shared" si="9"/>
        <v>0</v>
      </c>
      <c r="T22" s="155">
        <f t="shared" si="9"/>
        <v>0</v>
      </c>
      <c r="U22" s="155">
        <f t="shared" si="9"/>
        <v>0</v>
      </c>
      <c r="V22" s="155">
        <f t="shared" si="9"/>
        <v>0</v>
      </c>
      <c r="W22" s="155">
        <f t="shared" si="9"/>
        <v>0</v>
      </c>
      <c r="X22" s="155">
        <f t="shared" si="9"/>
        <v>0</v>
      </c>
      <c r="Y22" s="155">
        <f t="shared" si="9"/>
        <v>0</v>
      </c>
      <c r="Z22" s="155">
        <f t="shared" si="9"/>
        <v>0</v>
      </c>
      <c r="AA22" s="155">
        <f t="shared" si="9"/>
        <v>0</v>
      </c>
      <c r="AB22" s="155">
        <f t="shared" si="9"/>
        <v>0</v>
      </c>
    </row>
    <row r="23" spans="1:28" s="136" customFormat="1" ht="15.75" customHeight="1">
      <c r="A23" s="158" t="s">
        <v>1209</v>
      </c>
      <c r="B23" s="150">
        <f>SUM(C23,T23)</f>
        <v>0</v>
      </c>
      <c r="C23" s="150">
        <f>SUM(D23:S23)</f>
        <v>0</v>
      </c>
      <c r="D23" s="187"/>
      <c r="E23" s="157"/>
      <c r="F23" s="157"/>
      <c r="G23" s="157"/>
      <c r="H23" s="157"/>
      <c r="I23" s="157"/>
      <c r="J23" s="157"/>
      <c r="K23" s="157"/>
      <c r="L23" s="157"/>
      <c r="M23" s="157"/>
      <c r="N23" s="157"/>
      <c r="O23" s="157"/>
      <c r="P23" s="157"/>
      <c r="Q23" s="157"/>
      <c r="R23" s="157"/>
      <c r="S23" s="157"/>
      <c r="T23" s="150">
        <f>SUM(U23:AB23)</f>
        <v>0</v>
      </c>
      <c r="U23" s="157"/>
      <c r="V23" s="157"/>
      <c r="W23" s="157"/>
      <c r="X23" s="157"/>
      <c r="Y23" s="157"/>
      <c r="Z23" s="157"/>
      <c r="AA23" s="162"/>
      <c r="AB23" s="157"/>
    </row>
    <row r="24" spans="1:28" s="136" customFormat="1" ht="15.75" customHeight="1">
      <c r="A24" s="158" t="s">
        <v>1210</v>
      </c>
      <c r="B24" s="150">
        <f>SUM(C24,T24)</f>
        <v>0</v>
      </c>
      <c r="C24" s="150">
        <f>SUM(D24:S24)</f>
        <v>0</v>
      </c>
      <c r="D24" s="187">
        <v>0</v>
      </c>
      <c r="E24" s="157"/>
      <c r="F24" s="157"/>
      <c r="G24" s="157"/>
      <c r="H24" s="157"/>
      <c r="I24" s="157"/>
      <c r="J24" s="157"/>
      <c r="K24" s="157"/>
      <c r="L24" s="157"/>
      <c r="M24" s="157"/>
      <c r="N24" s="157"/>
      <c r="O24" s="157"/>
      <c r="P24" s="157"/>
      <c r="Q24" s="157"/>
      <c r="R24" s="157"/>
      <c r="S24" s="157"/>
      <c r="T24" s="150">
        <f>SUM(U24:AB24)</f>
        <v>0</v>
      </c>
      <c r="U24" s="157"/>
      <c r="V24" s="157"/>
      <c r="W24" s="157"/>
      <c r="X24" s="157"/>
      <c r="Y24" s="157"/>
      <c r="Z24" s="157"/>
      <c r="AA24" s="162"/>
      <c r="AB24" s="157"/>
    </row>
    <row r="25" spans="1:28" s="136" customFormat="1" ht="15.75" customHeight="1">
      <c r="A25" s="158" t="s">
        <v>1211</v>
      </c>
      <c r="B25" s="150">
        <f>SUM(C25,T25)</f>
        <v>0</v>
      </c>
      <c r="C25" s="150">
        <f>SUM(D25:S25)</f>
        <v>0</v>
      </c>
      <c r="D25" s="187"/>
      <c r="E25" s="157"/>
      <c r="F25" s="157"/>
      <c r="G25" s="157"/>
      <c r="H25" s="157"/>
      <c r="I25" s="157"/>
      <c r="J25" s="157"/>
      <c r="K25" s="157"/>
      <c r="L25" s="157"/>
      <c r="M25" s="157"/>
      <c r="N25" s="157"/>
      <c r="O25" s="157"/>
      <c r="P25" s="157"/>
      <c r="Q25" s="157"/>
      <c r="R25" s="157"/>
      <c r="S25" s="157"/>
      <c r="T25" s="150">
        <f>SUM(U25:AB25)</f>
        <v>0</v>
      </c>
      <c r="U25" s="157"/>
      <c r="V25" s="157"/>
      <c r="W25" s="157"/>
      <c r="X25" s="157"/>
      <c r="Y25" s="157"/>
      <c r="Z25" s="157"/>
      <c r="AA25" s="162"/>
      <c r="AB25" s="157"/>
    </row>
    <row r="26" spans="1:28" s="136" customFormat="1" ht="15.75" customHeight="1">
      <c r="A26" s="159" t="s">
        <v>1212</v>
      </c>
      <c r="B26" s="153">
        <f>B27+B28</f>
        <v>39160</v>
      </c>
      <c r="C26" s="153">
        <f aca="true" t="shared" si="10" ref="C26:AB26">C27+C28</f>
        <v>29660</v>
      </c>
      <c r="D26" s="153">
        <f t="shared" si="10"/>
        <v>12060</v>
      </c>
      <c r="E26" s="153">
        <f t="shared" si="10"/>
        <v>3000</v>
      </c>
      <c r="F26" s="153">
        <f t="shared" si="10"/>
        <v>0</v>
      </c>
      <c r="G26" s="153">
        <f t="shared" si="10"/>
        <v>1100</v>
      </c>
      <c r="H26" s="153">
        <f t="shared" si="10"/>
        <v>0</v>
      </c>
      <c r="I26" s="153">
        <f t="shared" si="10"/>
        <v>1600</v>
      </c>
      <c r="J26" s="153">
        <f t="shared" si="10"/>
        <v>600</v>
      </c>
      <c r="K26" s="153">
        <f t="shared" si="10"/>
        <v>850</v>
      </c>
      <c r="L26" s="153">
        <f t="shared" si="10"/>
        <v>600</v>
      </c>
      <c r="M26" s="153">
        <f t="shared" si="10"/>
        <v>1000</v>
      </c>
      <c r="N26" s="153">
        <f t="shared" si="10"/>
        <v>1150</v>
      </c>
      <c r="O26" s="153">
        <f t="shared" si="10"/>
        <v>5800</v>
      </c>
      <c r="P26" s="153">
        <f t="shared" si="10"/>
        <v>1800</v>
      </c>
      <c r="Q26" s="153">
        <f t="shared" si="10"/>
        <v>0</v>
      </c>
      <c r="R26" s="153">
        <f t="shared" si="10"/>
        <v>100</v>
      </c>
      <c r="S26" s="153">
        <f t="shared" si="10"/>
        <v>0</v>
      </c>
      <c r="T26" s="153">
        <f t="shared" si="10"/>
        <v>9500</v>
      </c>
      <c r="U26" s="153">
        <f t="shared" si="10"/>
        <v>2000</v>
      </c>
      <c r="V26" s="153">
        <f t="shared" si="10"/>
        <v>1250</v>
      </c>
      <c r="W26" s="153">
        <f t="shared" si="10"/>
        <v>2600</v>
      </c>
      <c r="X26" s="153">
        <f t="shared" si="10"/>
        <v>0</v>
      </c>
      <c r="Y26" s="153">
        <f t="shared" si="10"/>
        <v>2500</v>
      </c>
      <c r="Z26" s="153">
        <f t="shared" si="10"/>
        <v>500</v>
      </c>
      <c r="AA26" s="153">
        <f t="shared" si="10"/>
        <v>650</v>
      </c>
      <c r="AB26" s="153">
        <f t="shared" si="10"/>
        <v>0</v>
      </c>
    </row>
    <row r="27" spans="1:28" s="136" customFormat="1" ht="15.75" customHeight="1">
      <c r="A27" s="158" t="s">
        <v>1213</v>
      </c>
      <c r="B27" s="150">
        <f>SUM(C27,T27)</f>
        <v>0</v>
      </c>
      <c r="C27" s="150">
        <f aca="true" t="shared" si="11" ref="C27:C33">SUM(D27:S27)</f>
        <v>0</v>
      </c>
      <c r="D27" s="187"/>
      <c r="E27" s="157"/>
      <c r="F27" s="157"/>
      <c r="G27" s="157"/>
      <c r="H27" s="157"/>
      <c r="I27" s="157"/>
      <c r="J27" s="157"/>
      <c r="K27" s="157"/>
      <c r="L27" s="157"/>
      <c r="M27" s="157"/>
      <c r="N27" s="157"/>
      <c r="O27" s="157"/>
      <c r="P27" s="157"/>
      <c r="Q27" s="157"/>
      <c r="R27" s="157"/>
      <c r="S27" s="157"/>
      <c r="T27" s="150">
        <f>SUM(U27:AB27)</f>
        <v>0</v>
      </c>
      <c r="U27" s="157"/>
      <c r="V27" s="157"/>
      <c r="W27" s="157"/>
      <c r="X27" s="157"/>
      <c r="Y27" s="157"/>
      <c r="Z27" s="157"/>
      <c r="AA27" s="162"/>
      <c r="AB27" s="157"/>
    </row>
    <row r="28" spans="1:28" s="136" customFormat="1" ht="15.75" customHeight="1">
      <c r="A28" s="160" t="s">
        <v>1199</v>
      </c>
      <c r="B28" s="155">
        <f>B29+B30+B32+B33+B31</f>
        <v>39160</v>
      </c>
      <c r="C28" s="155">
        <f aca="true" t="shared" si="12" ref="C28:AB28">C29+C30+C32+C33+C31</f>
        <v>29660</v>
      </c>
      <c r="D28" s="155">
        <f t="shared" si="12"/>
        <v>12060</v>
      </c>
      <c r="E28" s="155">
        <f t="shared" si="12"/>
        <v>3000</v>
      </c>
      <c r="F28" s="155">
        <f t="shared" si="12"/>
        <v>0</v>
      </c>
      <c r="G28" s="155">
        <f t="shared" si="12"/>
        <v>1100</v>
      </c>
      <c r="H28" s="155">
        <f t="shared" si="12"/>
        <v>0</v>
      </c>
      <c r="I28" s="155">
        <f t="shared" si="12"/>
        <v>1600</v>
      </c>
      <c r="J28" s="155">
        <f t="shared" si="12"/>
        <v>600</v>
      </c>
      <c r="K28" s="155">
        <f t="shared" si="12"/>
        <v>850</v>
      </c>
      <c r="L28" s="155">
        <f t="shared" si="12"/>
        <v>600</v>
      </c>
      <c r="M28" s="155">
        <f t="shared" si="12"/>
        <v>1000</v>
      </c>
      <c r="N28" s="155">
        <f t="shared" si="12"/>
        <v>1150</v>
      </c>
      <c r="O28" s="155">
        <f t="shared" si="12"/>
        <v>5800</v>
      </c>
      <c r="P28" s="155">
        <f t="shared" si="12"/>
        <v>1800</v>
      </c>
      <c r="Q28" s="155">
        <f t="shared" si="12"/>
        <v>0</v>
      </c>
      <c r="R28" s="155">
        <f t="shared" si="12"/>
        <v>100</v>
      </c>
      <c r="S28" s="155">
        <f t="shared" si="12"/>
        <v>0</v>
      </c>
      <c r="T28" s="155">
        <f t="shared" si="12"/>
        <v>9500</v>
      </c>
      <c r="U28" s="155">
        <f t="shared" si="12"/>
        <v>2000</v>
      </c>
      <c r="V28" s="155">
        <f t="shared" si="12"/>
        <v>1250</v>
      </c>
      <c r="W28" s="155">
        <f t="shared" si="12"/>
        <v>2600</v>
      </c>
      <c r="X28" s="155">
        <f t="shared" si="12"/>
        <v>0</v>
      </c>
      <c r="Y28" s="155">
        <f t="shared" si="12"/>
        <v>2500</v>
      </c>
      <c r="Z28" s="155">
        <f t="shared" si="12"/>
        <v>500</v>
      </c>
      <c r="AA28" s="155">
        <f t="shared" si="12"/>
        <v>650</v>
      </c>
      <c r="AB28" s="155">
        <f t="shared" si="12"/>
        <v>0</v>
      </c>
    </row>
    <row r="29" spans="1:28" s="136" customFormat="1" ht="15.75" customHeight="1">
      <c r="A29" s="158" t="s">
        <v>1214</v>
      </c>
      <c r="B29" s="150">
        <f>SUM(C29,T29)</f>
        <v>0</v>
      </c>
      <c r="C29" s="150">
        <f t="shared" si="11"/>
        <v>0</v>
      </c>
      <c r="D29" s="187"/>
      <c r="E29" s="157"/>
      <c r="F29" s="157"/>
      <c r="G29" s="157"/>
      <c r="H29" s="157"/>
      <c r="I29" s="157"/>
      <c r="J29" s="157"/>
      <c r="K29" s="157"/>
      <c r="L29" s="157"/>
      <c r="M29" s="157"/>
      <c r="N29" s="157"/>
      <c r="O29" s="157"/>
      <c r="P29" s="157"/>
      <c r="Q29" s="157"/>
      <c r="R29" s="157"/>
      <c r="S29" s="157"/>
      <c r="T29" s="150">
        <f>SUM(U29:AB29)</f>
        <v>0</v>
      </c>
      <c r="U29" s="157"/>
      <c r="V29" s="157"/>
      <c r="W29" s="157"/>
      <c r="X29" s="157"/>
      <c r="Y29" s="157"/>
      <c r="Z29" s="157"/>
      <c r="AA29" s="162"/>
      <c r="AB29" s="157"/>
    </row>
    <row r="30" spans="1:28" s="136" customFormat="1" ht="15.75" customHeight="1">
      <c r="A30" s="158" t="s">
        <v>1215</v>
      </c>
      <c r="B30" s="150">
        <f>SUM(C30,T30)</f>
        <v>0</v>
      </c>
      <c r="C30" s="150">
        <f t="shared" si="11"/>
        <v>0</v>
      </c>
      <c r="D30" s="187"/>
      <c r="E30" s="157"/>
      <c r="F30" s="157"/>
      <c r="G30" s="157"/>
      <c r="H30" s="157"/>
      <c r="I30" s="157"/>
      <c r="J30" s="157"/>
      <c r="K30" s="157"/>
      <c r="L30" s="157"/>
      <c r="M30" s="157"/>
      <c r="N30" s="157"/>
      <c r="O30" s="157"/>
      <c r="P30" s="157"/>
      <c r="Q30" s="157"/>
      <c r="R30" s="157"/>
      <c r="S30" s="157"/>
      <c r="T30" s="150">
        <f>SUM(U30:AB30)</f>
        <v>0</v>
      </c>
      <c r="U30" s="157"/>
      <c r="V30" s="157"/>
      <c r="W30" s="157"/>
      <c r="X30" s="157"/>
      <c r="Y30" s="157"/>
      <c r="Z30" s="157"/>
      <c r="AA30" s="162"/>
      <c r="AB30" s="157"/>
    </row>
    <row r="31" spans="1:28" s="136" customFormat="1" ht="15.75" customHeight="1">
      <c r="A31" s="158" t="s">
        <v>1216</v>
      </c>
      <c r="B31" s="150">
        <f>SUM(C31,T31)</f>
        <v>0</v>
      </c>
      <c r="C31" s="150">
        <f t="shared" si="11"/>
        <v>0</v>
      </c>
      <c r="D31" s="187">
        <v>0</v>
      </c>
      <c r="E31" s="157"/>
      <c r="F31" s="157"/>
      <c r="G31" s="157"/>
      <c r="H31" s="157"/>
      <c r="I31" s="157"/>
      <c r="J31" s="157"/>
      <c r="K31" s="157"/>
      <c r="L31" s="157"/>
      <c r="M31" s="157"/>
      <c r="N31" s="157"/>
      <c r="O31" s="157"/>
      <c r="P31" s="157"/>
      <c r="Q31" s="157"/>
      <c r="R31" s="157"/>
      <c r="S31" s="157"/>
      <c r="T31" s="150">
        <f>SUM(U31:AB31)</f>
        <v>0</v>
      </c>
      <c r="U31" s="157"/>
      <c r="V31" s="157"/>
      <c r="W31" s="157"/>
      <c r="X31" s="157"/>
      <c r="Y31" s="157"/>
      <c r="Z31" s="157"/>
      <c r="AA31" s="162"/>
      <c r="AB31" s="157"/>
    </row>
    <row r="32" spans="1:28" s="136" customFormat="1" ht="15.75" customHeight="1">
      <c r="A32" s="158" t="s">
        <v>1217</v>
      </c>
      <c r="B32" s="150">
        <f>SUM(C32,T32)</f>
        <v>0</v>
      </c>
      <c r="C32" s="150">
        <f t="shared" si="11"/>
        <v>0</v>
      </c>
      <c r="D32" s="187"/>
      <c r="E32" s="157"/>
      <c r="F32" s="157"/>
      <c r="G32" s="157"/>
      <c r="H32" s="157"/>
      <c r="I32" s="157"/>
      <c r="J32" s="157"/>
      <c r="K32" s="157"/>
      <c r="L32" s="157"/>
      <c r="M32" s="157"/>
      <c r="N32" s="157"/>
      <c r="O32" s="157"/>
      <c r="P32" s="157"/>
      <c r="Q32" s="157"/>
      <c r="R32" s="157"/>
      <c r="S32" s="157"/>
      <c r="T32" s="150">
        <f>SUM(U32:AB32)</f>
        <v>0</v>
      </c>
      <c r="U32" s="157"/>
      <c r="V32" s="157"/>
      <c r="W32" s="157"/>
      <c r="X32" s="157"/>
      <c r="Y32" s="157"/>
      <c r="Z32" s="157"/>
      <c r="AA32" s="162"/>
      <c r="AB32" s="157"/>
    </row>
    <row r="33" spans="1:28" s="136" customFormat="1" ht="15.75" customHeight="1">
      <c r="A33" s="158" t="s">
        <v>1218</v>
      </c>
      <c r="B33" s="178">
        <f>SUM(C33,T33)</f>
        <v>39160</v>
      </c>
      <c r="C33" s="178">
        <f t="shared" si="11"/>
        <v>29660</v>
      </c>
      <c r="D33" s="188">
        <v>12060</v>
      </c>
      <c r="E33" s="179">
        <v>3000</v>
      </c>
      <c r="F33" s="179"/>
      <c r="G33" s="179">
        <v>1100</v>
      </c>
      <c r="H33" s="179"/>
      <c r="I33" s="179">
        <v>1600</v>
      </c>
      <c r="J33" s="179">
        <v>600</v>
      </c>
      <c r="K33" s="179">
        <v>850</v>
      </c>
      <c r="L33" s="179">
        <v>600</v>
      </c>
      <c r="M33" s="179">
        <v>1000</v>
      </c>
      <c r="N33" s="179">
        <v>1150</v>
      </c>
      <c r="O33" s="179">
        <v>5800</v>
      </c>
      <c r="P33" s="179">
        <v>1800</v>
      </c>
      <c r="Q33" s="179"/>
      <c r="R33" s="179">
        <v>100</v>
      </c>
      <c r="S33" s="179"/>
      <c r="T33" s="178">
        <f>SUM(U33:AB33)</f>
        <v>9500</v>
      </c>
      <c r="U33" s="179">
        <v>2000</v>
      </c>
      <c r="V33" s="179">
        <v>1250</v>
      </c>
      <c r="W33" s="179">
        <v>2600</v>
      </c>
      <c r="X33" s="179"/>
      <c r="Y33" s="179">
        <v>2500</v>
      </c>
      <c r="Z33" s="179">
        <v>500</v>
      </c>
      <c r="AA33" s="179">
        <v>650</v>
      </c>
      <c r="AB33" s="179"/>
    </row>
    <row r="34" spans="1:28" s="136" customFormat="1" ht="15.75" customHeight="1">
      <c r="A34" s="159" t="s">
        <v>1219</v>
      </c>
      <c r="B34" s="153">
        <f>B35+B36</f>
        <v>0</v>
      </c>
      <c r="C34" s="153">
        <f aca="true" t="shared" si="13" ref="C34:AB34">C35+C36</f>
        <v>0</v>
      </c>
      <c r="D34" s="153">
        <f t="shared" si="13"/>
        <v>0</v>
      </c>
      <c r="E34" s="153">
        <f t="shared" si="13"/>
        <v>0</v>
      </c>
      <c r="F34" s="153">
        <f t="shared" si="13"/>
        <v>0</v>
      </c>
      <c r="G34" s="153">
        <f t="shared" si="13"/>
        <v>0</v>
      </c>
      <c r="H34" s="153">
        <f t="shared" si="13"/>
        <v>0</v>
      </c>
      <c r="I34" s="153">
        <f t="shared" si="13"/>
        <v>0</v>
      </c>
      <c r="J34" s="153">
        <f t="shared" si="13"/>
        <v>0</v>
      </c>
      <c r="K34" s="153">
        <f t="shared" si="13"/>
        <v>0</v>
      </c>
      <c r="L34" s="153">
        <f t="shared" si="13"/>
        <v>0</v>
      </c>
      <c r="M34" s="153">
        <f t="shared" si="13"/>
        <v>0</v>
      </c>
      <c r="N34" s="153">
        <f t="shared" si="13"/>
        <v>0</v>
      </c>
      <c r="O34" s="153">
        <f t="shared" si="13"/>
        <v>0</v>
      </c>
      <c r="P34" s="153">
        <f t="shared" si="13"/>
        <v>0</v>
      </c>
      <c r="Q34" s="153">
        <f t="shared" si="13"/>
        <v>0</v>
      </c>
      <c r="R34" s="153">
        <f t="shared" si="13"/>
        <v>0</v>
      </c>
      <c r="S34" s="153">
        <f t="shared" si="13"/>
        <v>0</v>
      </c>
      <c r="T34" s="153">
        <f t="shared" si="13"/>
        <v>0</v>
      </c>
      <c r="U34" s="153">
        <f t="shared" si="13"/>
        <v>0</v>
      </c>
      <c r="V34" s="153">
        <f t="shared" si="13"/>
        <v>0</v>
      </c>
      <c r="W34" s="153">
        <f t="shared" si="13"/>
        <v>0</v>
      </c>
      <c r="X34" s="153">
        <f t="shared" si="13"/>
        <v>0</v>
      </c>
      <c r="Y34" s="153">
        <f t="shared" si="13"/>
        <v>0</v>
      </c>
      <c r="Z34" s="153">
        <f t="shared" si="13"/>
        <v>0</v>
      </c>
      <c r="AA34" s="153">
        <f t="shared" si="13"/>
        <v>0</v>
      </c>
      <c r="AB34" s="153">
        <f t="shared" si="13"/>
        <v>0</v>
      </c>
    </row>
    <row r="35" spans="1:28" s="136" customFormat="1" ht="15.75" customHeight="1">
      <c r="A35" s="158" t="s">
        <v>1220</v>
      </c>
      <c r="B35" s="150">
        <f>SUM(C35,T35)</f>
        <v>0</v>
      </c>
      <c r="C35" s="150">
        <f>SUM(D35:S35)</f>
        <v>0</v>
      </c>
      <c r="D35" s="187"/>
      <c r="E35" s="157"/>
      <c r="F35" s="157"/>
      <c r="G35" s="157"/>
      <c r="H35" s="157"/>
      <c r="I35" s="157"/>
      <c r="J35" s="157"/>
      <c r="K35" s="157"/>
      <c r="L35" s="157"/>
      <c r="M35" s="157"/>
      <c r="N35" s="157"/>
      <c r="O35" s="157"/>
      <c r="P35" s="157"/>
      <c r="Q35" s="157"/>
      <c r="R35" s="157"/>
      <c r="S35" s="157"/>
      <c r="T35" s="150">
        <f>SUM(U35:AB35)</f>
        <v>0</v>
      </c>
      <c r="U35" s="157"/>
      <c r="V35" s="157"/>
      <c r="W35" s="157"/>
      <c r="X35" s="157"/>
      <c r="Y35" s="157"/>
      <c r="Z35" s="157"/>
      <c r="AA35" s="162"/>
      <c r="AB35" s="157"/>
    </row>
    <row r="36" spans="1:28" s="136" customFormat="1" ht="15.75" customHeight="1">
      <c r="A36" s="160" t="s">
        <v>1199</v>
      </c>
      <c r="B36" s="155">
        <f>B37+B38+B39</f>
        <v>0</v>
      </c>
      <c r="C36" s="155">
        <f aca="true" t="shared" si="14" ref="C36:AB36">C37+C38+C39</f>
        <v>0</v>
      </c>
      <c r="D36" s="155">
        <f t="shared" si="14"/>
        <v>0</v>
      </c>
      <c r="E36" s="155">
        <f t="shared" si="14"/>
        <v>0</v>
      </c>
      <c r="F36" s="155">
        <f t="shared" si="14"/>
        <v>0</v>
      </c>
      <c r="G36" s="155">
        <f t="shared" si="14"/>
        <v>0</v>
      </c>
      <c r="H36" s="155">
        <f t="shared" si="14"/>
        <v>0</v>
      </c>
      <c r="I36" s="155">
        <f t="shared" si="14"/>
        <v>0</v>
      </c>
      <c r="J36" s="155">
        <f t="shared" si="14"/>
        <v>0</v>
      </c>
      <c r="K36" s="155">
        <f t="shared" si="14"/>
        <v>0</v>
      </c>
      <c r="L36" s="155">
        <f t="shared" si="14"/>
        <v>0</v>
      </c>
      <c r="M36" s="155">
        <f t="shared" si="14"/>
        <v>0</v>
      </c>
      <c r="N36" s="155">
        <f t="shared" si="14"/>
        <v>0</v>
      </c>
      <c r="O36" s="155">
        <f t="shared" si="14"/>
        <v>0</v>
      </c>
      <c r="P36" s="155">
        <f t="shared" si="14"/>
        <v>0</v>
      </c>
      <c r="Q36" s="155">
        <f t="shared" si="14"/>
        <v>0</v>
      </c>
      <c r="R36" s="155">
        <f t="shared" si="14"/>
        <v>0</v>
      </c>
      <c r="S36" s="155">
        <f t="shared" si="14"/>
        <v>0</v>
      </c>
      <c r="T36" s="155">
        <f t="shared" si="14"/>
        <v>0</v>
      </c>
      <c r="U36" s="155">
        <f t="shared" si="14"/>
        <v>0</v>
      </c>
      <c r="V36" s="155">
        <f t="shared" si="14"/>
        <v>0</v>
      </c>
      <c r="W36" s="155">
        <f t="shared" si="14"/>
        <v>0</v>
      </c>
      <c r="X36" s="155">
        <f t="shared" si="14"/>
        <v>0</v>
      </c>
      <c r="Y36" s="155">
        <f t="shared" si="14"/>
        <v>0</v>
      </c>
      <c r="Z36" s="155">
        <f t="shared" si="14"/>
        <v>0</v>
      </c>
      <c r="AA36" s="155">
        <f t="shared" si="14"/>
        <v>0</v>
      </c>
      <c r="AB36" s="155">
        <f t="shared" si="14"/>
        <v>0</v>
      </c>
    </row>
    <row r="37" spans="1:28" s="136" customFormat="1" ht="15.75" customHeight="1">
      <c r="A37" s="158" t="s">
        <v>1221</v>
      </c>
      <c r="B37" s="150">
        <f>SUM(C37,T37)</f>
        <v>0</v>
      </c>
      <c r="C37" s="150">
        <f>SUM(D37:S37)</f>
        <v>0</v>
      </c>
      <c r="D37" s="187"/>
      <c r="E37" s="157"/>
      <c r="F37" s="157"/>
      <c r="G37" s="157"/>
      <c r="H37" s="157"/>
      <c r="I37" s="157"/>
      <c r="J37" s="157"/>
      <c r="K37" s="157"/>
      <c r="L37" s="157"/>
      <c r="M37" s="157"/>
      <c r="N37" s="157"/>
      <c r="O37" s="157"/>
      <c r="P37" s="157"/>
      <c r="Q37" s="157"/>
      <c r="R37" s="157"/>
      <c r="S37" s="157"/>
      <c r="T37" s="150">
        <f>SUM(U37:AB37)</f>
        <v>0</v>
      </c>
      <c r="U37" s="157"/>
      <c r="V37" s="157"/>
      <c r="W37" s="157"/>
      <c r="X37" s="157"/>
      <c r="Y37" s="157"/>
      <c r="Z37" s="157"/>
      <c r="AA37" s="162"/>
      <c r="AB37" s="157"/>
    </row>
    <row r="38" spans="1:28" s="136" customFormat="1" ht="15.75" customHeight="1">
      <c r="A38" s="158" t="s">
        <v>1222</v>
      </c>
      <c r="B38" s="150">
        <f>SUM(C38,T38)</f>
        <v>0</v>
      </c>
      <c r="C38" s="150">
        <f>SUM(D38:S38)</f>
        <v>0</v>
      </c>
      <c r="D38" s="187"/>
      <c r="E38" s="157"/>
      <c r="F38" s="157"/>
      <c r="G38" s="157"/>
      <c r="H38" s="157"/>
      <c r="I38" s="157"/>
      <c r="J38" s="157"/>
      <c r="K38" s="157"/>
      <c r="L38" s="157"/>
      <c r="M38" s="157"/>
      <c r="N38" s="157"/>
      <c r="O38" s="157"/>
      <c r="P38" s="157"/>
      <c r="Q38" s="157"/>
      <c r="R38" s="157"/>
      <c r="S38" s="157"/>
      <c r="T38" s="150">
        <f>SUM(U38:AB38)</f>
        <v>0</v>
      </c>
      <c r="U38" s="157"/>
      <c r="V38" s="157"/>
      <c r="W38" s="157"/>
      <c r="X38" s="157"/>
      <c r="Y38" s="157"/>
      <c r="Z38" s="157"/>
      <c r="AA38" s="162"/>
      <c r="AB38" s="157"/>
    </row>
    <row r="39" spans="1:28" s="136" customFormat="1" ht="15.75" customHeight="1">
      <c r="A39" s="158" t="s">
        <v>1223</v>
      </c>
      <c r="B39" s="150">
        <f>SUM(C39,T39)</f>
        <v>0</v>
      </c>
      <c r="C39" s="150">
        <f>SUM(D39:S39)</f>
        <v>0</v>
      </c>
      <c r="D39" s="187">
        <v>0</v>
      </c>
      <c r="E39" s="157"/>
      <c r="F39" s="157"/>
      <c r="G39" s="157"/>
      <c r="H39" s="157"/>
      <c r="I39" s="157"/>
      <c r="J39" s="157"/>
      <c r="K39" s="157"/>
      <c r="L39" s="157"/>
      <c r="M39" s="157"/>
      <c r="N39" s="157"/>
      <c r="O39" s="157"/>
      <c r="P39" s="157"/>
      <c r="Q39" s="157"/>
      <c r="R39" s="157"/>
      <c r="S39" s="157"/>
      <c r="T39" s="150">
        <f>SUM(U39:AB39)</f>
        <v>0</v>
      </c>
      <c r="U39" s="157"/>
      <c r="V39" s="157"/>
      <c r="W39" s="157"/>
      <c r="X39" s="157"/>
      <c r="Y39" s="157"/>
      <c r="Z39" s="157"/>
      <c r="AA39" s="162"/>
      <c r="AB39" s="157"/>
    </row>
    <row r="40" spans="1:28" s="136" customFormat="1" ht="15.75" customHeight="1">
      <c r="A40" s="159" t="s">
        <v>1224</v>
      </c>
      <c r="B40" s="189">
        <f>B41+B42</f>
        <v>0</v>
      </c>
      <c r="C40" s="189">
        <f aca="true" t="shared" si="15" ref="C40:AB40">C41+C42</f>
        <v>0</v>
      </c>
      <c r="D40" s="189">
        <f t="shared" si="15"/>
        <v>0</v>
      </c>
      <c r="E40" s="189">
        <f t="shared" si="15"/>
        <v>0</v>
      </c>
      <c r="F40" s="189">
        <f t="shared" si="15"/>
        <v>0</v>
      </c>
      <c r="G40" s="189">
        <f t="shared" si="15"/>
        <v>0</v>
      </c>
      <c r="H40" s="189">
        <f t="shared" si="15"/>
        <v>0</v>
      </c>
      <c r="I40" s="189">
        <f t="shared" si="15"/>
        <v>0</v>
      </c>
      <c r="J40" s="189">
        <f t="shared" si="15"/>
        <v>0</v>
      </c>
      <c r="K40" s="189">
        <f t="shared" si="15"/>
        <v>0</v>
      </c>
      <c r="L40" s="189">
        <f t="shared" si="15"/>
        <v>0</v>
      </c>
      <c r="M40" s="189">
        <f t="shared" si="15"/>
        <v>0</v>
      </c>
      <c r="N40" s="189">
        <f t="shared" si="15"/>
        <v>0</v>
      </c>
      <c r="O40" s="189">
        <f t="shared" si="15"/>
        <v>0</v>
      </c>
      <c r="P40" s="189">
        <f t="shared" si="15"/>
        <v>0</v>
      </c>
      <c r="Q40" s="189">
        <f t="shared" si="15"/>
        <v>0</v>
      </c>
      <c r="R40" s="189">
        <f t="shared" si="15"/>
        <v>0</v>
      </c>
      <c r="S40" s="189">
        <f t="shared" si="15"/>
        <v>0</v>
      </c>
      <c r="T40" s="189">
        <f t="shared" si="15"/>
        <v>0</v>
      </c>
      <c r="U40" s="189">
        <f t="shared" si="15"/>
        <v>0</v>
      </c>
      <c r="V40" s="189">
        <f t="shared" si="15"/>
        <v>0</v>
      </c>
      <c r="W40" s="189">
        <f t="shared" si="15"/>
        <v>0</v>
      </c>
      <c r="X40" s="189">
        <f t="shared" si="15"/>
        <v>0</v>
      </c>
      <c r="Y40" s="189">
        <f t="shared" si="15"/>
        <v>0</v>
      </c>
      <c r="Z40" s="189">
        <f t="shared" si="15"/>
        <v>0</v>
      </c>
      <c r="AA40" s="189">
        <f t="shared" si="15"/>
        <v>0</v>
      </c>
      <c r="AB40" s="189">
        <f t="shared" si="15"/>
        <v>0</v>
      </c>
    </row>
    <row r="41" spans="1:28" s="136" customFormat="1" ht="15.75" customHeight="1">
      <c r="A41" s="158" t="s">
        <v>1225</v>
      </c>
      <c r="B41" s="150">
        <f>SUM(C41,T41)</f>
        <v>0</v>
      </c>
      <c r="C41" s="150">
        <f aca="true" t="shared" si="16" ref="C41:C47">SUM(D41:S41)</f>
        <v>0</v>
      </c>
      <c r="D41" s="190"/>
      <c r="E41" s="157"/>
      <c r="F41" s="157"/>
      <c r="G41" s="157"/>
      <c r="H41" s="157"/>
      <c r="I41" s="157"/>
      <c r="J41" s="157"/>
      <c r="K41" s="157"/>
      <c r="L41" s="157"/>
      <c r="M41" s="157"/>
      <c r="N41" s="157"/>
      <c r="O41" s="157"/>
      <c r="P41" s="157"/>
      <c r="Q41" s="157"/>
      <c r="R41" s="157"/>
      <c r="S41" s="157"/>
      <c r="T41" s="150">
        <f>SUM(U41:AB41)</f>
        <v>0</v>
      </c>
      <c r="U41" s="157"/>
      <c r="V41" s="157"/>
      <c r="W41" s="157"/>
      <c r="X41" s="157"/>
      <c r="Y41" s="157"/>
      <c r="Z41" s="157"/>
      <c r="AA41" s="162"/>
      <c r="AB41" s="157"/>
    </row>
    <row r="42" spans="1:28" s="136" customFormat="1" ht="15.75" customHeight="1">
      <c r="A42" s="160" t="s">
        <v>1199</v>
      </c>
      <c r="B42" s="191">
        <f>B43+B44+B45+B46+B47</f>
        <v>0</v>
      </c>
      <c r="C42" s="191">
        <f>C43+C44+C45+C46+C47</f>
        <v>0</v>
      </c>
      <c r="D42" s="191">
        <f>D43+D44+D45+D46+D47</f>
        <v>0</v>
      </c>
      <c r="E42" s="191">
        <f>E43+E44+E45+E46+E47</f>
        <v>0</v>
      </c>
      <c r="F42" s="191">
        <f aca="true" t="shared" si="17" ref="F42:AB42">F43+F44+F45+F46+F47</f>
        <v>0</v>
      </c>
      <c r="G42" s="191">
        <f t="shared" si="17"/>
        <v>0</v>
      </c>
      <c r="H42" s="191">
        <f t="shared" si="17"/>
        <v>0</v>
      </c>
      <c r="I42" s="191">
        <f t="shared" si="17"/>
        <v>0</v>
      </c>
      <c r="J42" s="191">
        <f t="shared" si="17"/>
        <v>0</v>
      </c>
      <c r="K42" s="191">
        <f t="shared" si="17"/>
        <v>0</v>
      </c>
      <c r="L42" s="191">
        <f t="shared" si="17"/>
        <v>0</v>
      </c>
      <c r="M42" s="191">
        <f t="shared" si="17"/>
        <v>0</v>
      </c>
      <c r="N42" s="191">
        <f t="shared" si="17"/>
        <v>0</v>
      </c>
      <c r="O42" s="191">
        <f t="shared" si="17"/>
        <v>0</v>
      </c>
      <c r="P42" s="191">
        <f t="shared" si="17"/>
        <v>0</v>
      </c>
      <c r="Q42" s="191">
        <f t="shared" si="17"/>
        <v>0</v>
      </c>
      <c r="R42" s="191">
        <f t="shared" si="17"/>
        <v>0</v>
      </c>
      <c r="S42" s="191">
        <f t="shared" si="17"/>
        <v>0</v>
      </c>
      <c r="T42" s="191">
        <f t="shared" si="17"/>
        <v>0</v>
      </c>
      <c r="U42" s="191">
        <f t="shared" si="17"/>
        <v>0</v>
      </c>
      <c r="V42" s="191">
        <f t="shared" si="17"/>
        <v>0</v>
      </c>
      <c r="W42" s="191">
        <f t="shared" si="17"/>
        <v>0</v>
      </c>
      <c r="X42" s="191">
        <f t="shared" si="17"/>
        <v>0</v>
      </c>
      <c r="Y42" s="191">
        <f t="shared" si="17"/>
        <v>0</v>
      </c>
      <c r="Z42" s="191">
        <f t="shared" si="17"/>
        <v>0</v>
      </c>
      <c r="AA42" s="191">
        <f t="shared" si="17"/>
        <v>0</v>
      </c>
      <c r="AB42" s="191">
        <f t="shared" si="17"/>
        <v>0</v>
      </c>
    </row>
    <row r="43" spans="1:28" s="136" customFormat="1" ht="15.75" customHeight="1">
      <c r="A43" s="158" t="s">
        <v>1226</v>
      </c>
      <c r="B43" s="150">
        <f>SUM(C43,T43)</f>
        <v>0</v>
      </c>
      <c r="C43" s="150">
        <f t="shared" si="16"/>
        <v>0</v>
      </c>
      <c r="D43" s="190"/>
      <c r="E43" s="157"/>
      <c r="F43" s="157"/>
      <c r="G43" s="157"/>
      <c r="H43" s="157"/>
      <c r="I43" s="157"/>
      <c r="J43" s="157"/>
      <c r="K43" s="157"/>
      <c r="L43" s="157"/>
      <c r="M43" s="157"/>
      <c r="N43" s="157"/>
      <c r="O43" s="157"/>
      <c r="P43" s="157"/>
      <c r="Q43" s="157"/>
      <c r="R43" s="157"/>
      <c r="S43" s="157"/>
      <c r="T43" s="150">
        <f>SUM(U43:AB43)</f>
        <v>0</v>
      </c>
      <c r="U43" s="157"/>
      <c r="V43" s="157"/>
      <c r="W43" s="157"/>
      <c r="X43" s="157"/>
      <c r="Y43" s="157"/>
      <c r="Z43" s="157"/>
      <c r="AA43" s="162"/>
      <c r="AB43" s="157"/>
    </row>
    <row r="44" spans="1:28" s="136" customFormat="1" ht="15.75" customHeight="1">
      <c r="A44" s="158" t="s">
        <v>1227</v>
      </c>
      <c r="B44" s="150">
        <f>SUM(C44,T44)</f>
        <v>0</v>
      </c>
      <c r="C44" s="150">
        <f t="shared" si="16"/>
        <v>0</v>
      </c>
      <c r="D44" s="187"/>
      <c r="E44" s="157"/>
      <c r="F44" s="157"/>
      <c r="G44" s="157"/>
      <c r="H44" s="157"/>
      <c r="I44" s="157"/>
      <c r="J44" s="157"/>
      <c r="K44" s="157"/>
      <c r="L44" s="157"/>
      <c r="M44" s="157"/>
      <c r="N44" s="157"/>
      <c r="O44" s="157"/>
      <c r="P44" s="157"/>
      <c r="Q44" s="157"/>
      <c r="R44" s="157"/>
      <c r="S44" s="157"/>
      <c r="T44" s="150">
        <f>SUM(U44:AB44)</f>
        <v>0</v>
      </c>
      <c r="U44" s="157"/>
      <c r="V44" s="157"/>
      <c r="W44" s="157"/>
      <c r="X44" s="157"/>
      <c r="Y44" s="157"/>
      <c r="Z44" s="157"/>
      <c r="AA44" s="162"/>
      <c r="AB44" s="157"/>
    </row>
    <row r="45" spans="1:28" s="136" customFormat="1" ht="15.75" customHeight="1">
      <c r="A45" s="158" t="s">
        <v>1228</v>
      </c>
      <c r="B45" s="150">
        <f>SUM(C45,T45)</f>
        <v>0</v>
      </c>
      <c r="C45" s="150">
        <f t="shared" si="16"/>
        <v>0</v>
      </c>
      <c r="D45" s="187">
        <v>0</v>
      </c>
      <c r="E45" s="157"/>
      <c r="F45" s="157"/>
      <c r="G45" s="157"/>
      <c r="H45" s="157"/>
      <c r="I45" s="157"/>
      <c r="J45" s="157"/>
      <c r="K45" s="157"/>
      <c r="L45" s="157"/>
      <c r="M45" s="157"/>
      <c r="N45" s="157"/>
      <c r="O45" s="157"/>
      <c r="P45" s="157"/>
      <c r="Q45" s="157"/>
      <c r="R45" s="157"/>
      <c r="S45" s="157"/>
      <c r="T45" s="150">
        <f>SUM(U45:AB45)</f>
        <v>0</v>
      </c>
      <c r="U45" s="157"/>
      <c r="V45" s="157"/>
      <c r="W45" s="157"/>
      <c r="X45" s="157"/>
      <c r="Y45" s="157"/>
      <c r="Z45" s="157"/>
      <c r="AA45" s="162"/>
      <c r="AB45" s="157"/>
    </row>
    <row r="46" spans="1:28" s="136" customFormat="1" ht="15.75" customHeight="1">
      <c r="A46" s="158" t="s">
        <v>1229</v>
      </c>
      <c r="B46" s="150">
        <f>SUM(C46,T46)</f>
        <v>0</v>
      </c>
      <c r="C46" s="150">
        <f t="shared" si="16"/>
        <v>0</v>
      </c>
      <c r="D46" s="187">
        <v>0</v>
      </c>
      <c r="E46" s="157"/>
      <c r="F46" s="157"/>
      <c r="G46" s="157"/>
      <c r="H46" s="157"/>
      <c r="I46" s="157"/>
      <c r="J46" s="157"/>
      <c r="K46" s="157"/>
      <c r="L46" s="157"/>
      <c r="M46" s="157"/>
      <c r="N46" s="157"/>
      <c r="O46" s="157"/>
      <c r="P46" s="157"/>
      <c r="Q46" s="157"/>
      <c r="R46" s="157"/>
      <c r="S46" s="157"/>
      <c r="T46" s="150">
        <f>SUM(U46:AB46)</f>
        <v>0</v>
      </c>
      <c r="U46" s="157"/>
      <c r="V46" s="157"/>
      <c r="W46" s="157"/>
      <c r="X46" s="157"/>
      <c r="Y46" s="157"/>
      <c r="Z46" s="157"/>
      <c r="AA46" s="162"/>
      <c r="AB46" s="157"/>
    </row>
    <row r="47" spans="1:28" s="136" customFormat="1" ht="15.75" customHeight="1">
      <c r="A47" s="158" t="s">
        <v>1230</v>
      </c>
      <c r="B47" s="150">
        <f>SUM(C47,T47)</f>
        <v>0</v>
      </c>
      <c r="C47" s="150">
        <f t="shared" si="16"/>
        <v>0</v>
      </c>
      <c r="D47" s="187"/>
      <c r="E47" s="157"/>
      <c r="F47" s="157"/>
      <c r="G47" s="157"/>
      <c r="H47" s="157"/>
      <c r="I47" s="157"/>
      <c r="J47" s="157"/>
      <c r="K47" s="157"/>
      <c r="L47" s="157"/>
      <c r="M47" s="157"/>
      <c r="N47" s="157"/>
      <c r="O47" s="157"/>
      <c r="P47" s="157"/>
      <c r="Q47" s="157"/>
      <c r="R47" s="157"/>
      <c r="S47" s="157"/>
      <c r="T47" s="150">
        <f>SUM(U47:AB47)</f>
        <v>0</v>
      </c>
      <c r="U47" s="157"/>
      <c r="V47" s="157"/>
      <c r="W47" s="157"/>
      <c r="X47" s="157"/>
      <c r="Y47" s="157"/>
      <c r="Z47" s="157"/>
      <c r="AA47" s="162"/>
      <c r="AB47" s="157"/>
    </row>
  </sheetData>
  <sheetProtection/>
  <mergeCells count="5">
    <mergeCell ref="A2:Z2"/>
    <mergeCell ref="C5:S5"/>
    <mergeCell ref="T5:AB5"/>
    <mergeCell ref="A4:A6"/>
    <mergeCell ref="B5:B6"/>
  </mergeCells>
  <printOptions horizontalCentered="1" verticalCentered="1"/>
  <pageMargins left="0.2" right="0.2" top="0.59" bottom="0.47" header="0.31" footer="0.31"/>
  <pageSetup horizontalDpi="600" verticalDpi="600" orientation="landscape" paperSize="9" scale="77"/>
</worksheet>
</file>

<file path=xl/worksheets/sheet8.xml><?xml version="1.0" encoding="utf-8"?>
<worksheet xmlns="http://schemas.openxmlformats.org/spreadsheetml/2006/main" xmlns:r="http://schemas.openxmlformats.org/officeDocument/2006/relationships">
  <dimension ref="A1:AA46"/>
  <sheetViews>
    <sheetView showGridLines="0" showZeros="0" zoomScaleSheetLayoutView="100" workbookViewId="0" topLeftCell="A1">
      <pane xSplit="2" ySplit="7" topLeftCell="G28" activePane="bottomRight" state="frozen"/>
      <selection pane="bottomRight" activeCell="K43" sqref="K43"/>
    </sheetView>
  </sheetViews>
  <sheetFormatPr defaultColWidth="5.75390625" defaultRowHeight="14.25"/>
  <cols>
    <col min="1" max="1" width="19.50390625" style="137" customWidth="1"/>
    <col min="2" max="2" width="13.25390625" style="137" customWidth="1"/>
    <col min="3" max="3" width="9.625" style="137" customWidth="1"/>
    <col min="4" max="4" width="9.875" style="137" customWidth="1"/>
    <col min="5" max="5" width="6.75390625" style="137" customWidth="1"/>
    <col min="6" max="6" width="10.00390625" style="137" customWidth="1"/>
    <col min="7" max="7" width="11.125" style="137" customWidth="1"/>
    <col min="8" max="8" width="10.00390625" style="137" customWidth="1"/>
    <col min="9" max="9" width="10.625" style="137" customWidth="1"/>
    <col min="10" max="10" width="10.875" style="137" customWidth="1"/>
    <col min="11" max="11" width="11.00390625" style="137" customWidth="1"/>
    <col min="12" max="12" width="10.125" style="137" customWidth="1"/>
    <col min="13" max="13" width="10.50390625" style="137" customWidth="1"/>
    <col min="14" max="14" width="11.00390625" style="137" customWidth="1"/>
    <col min="15" max="15" width="9.50390625" style="137" customWidth="1"/>
    <col min="16" max="16" width="9.00390625" style="138" customWidth="1"/>
    <col min="17" max="17" width="10.25390625" style="137" customWidth="1"/>
    <col min="18" max="18" width="4.25390625" style="137" customWidth="1"/>
    <col min="19" max="19" width="6.75390625" style="137" customWidth="1"/>
    <col min="20" max="21" width="10.00390625" style="137" customWidth="1"/>
    <col min="22" max="22" width="9.625" style="137" customWidth="1"/>
    <col min="23" max="23" width="10.375" style="137" customWidth="1"/>
    <col min="24" max="24" width="9.50390625" style="137" customWidth="1"/>
    <col min="25" max="25" width="6.75390625" style="137" customWidth="1"/>
    <col min="26" max="26" width="9.25390625" style="137" customWidth="1"/>
    <col min="27" max="16384" width="5.75390625" style="137" customWidth="1"/>
  </cols>
  <sheetData>
    <row r="1" ht="15.75">
      <c r="A1" s="94" t="s">
        <v>1231</v>
      </c>
    </row>
    <row r="2" spans="1:27" s="172" customFormat="1" ht="33.75" customHeight="1">
      <c r="A2" s="173" t="s">
        <v>1163</v>
      </c>
      <c r="B2" s="173" t="s">
        <v>1164</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6" ht="16.5" customHeight="1">
      <c r="A3" s="141"/>
      <c r="B3" s="141" t="s">
        <v>49</v>
      </c>
      <c r="C3" s="141"/>
      <c r="D3" s="141"/>
      <c r="E3" s="141"/>
      <c r="F3" s="141"/>
      <c r="G3" s="141"/>
      <c r="H3" s="141"/>
      <c r="I3" s="141"/>
      <c r="J3" s="141"/>
      <c r="K3" s="141"/>
      <c r="L3" s="141"/>
      <c r="M3" s="141"/>
      <c r="N3" s="141"/>
      <c r="O3" s="141"/>
      <c r="P3" s="180"/>
      <c r="Q3" s="141"/>
      <c r="R3" s="141"/>
      <c r="S3" s="141"/>
      <c r="T3" s="141"/>
      <c r="U3" s="141"/>
      <c r="V3" s="141"/>
      <c r="W3" s="141"/>
      <c r="X3" s="141"/>
      <c r="Y3" s="141"/>
      <c r="Z3" s="141" t="s">
        <v>18</v>
      </c>
    </row>
    <row r="4" spans="1:26" ht="31.5" customHeight="1">
      <c r="A4" s="143" t="s">
        <v>1165</v>
      </c>
      <c r="B4" s="174" t="s">
        <v>1232</v>
      </c>
      <c r="C4" s="174"/>
      <c r="D4" s="174"/>
      <c r="E4" s="174"/>
      <c r="F4" s="174"/>
      <c r="G4" s="174"/>
      <c r="H4" s="174"/>
      <c r="I4" s="174"/>
      <c r="J4" s="174"/>
      <c r="K4" s="174"/>
      <c r="L4" s="174"/>
      <c r="M4" s="174"/>
      <c r="N4" s="174"/>
      <c r="O4" s="174"/>
      <c r="P4" s="181"/>
      <c r="Q4" s="174"/>
      <c r="R4" s="174"/>
      <c r="S4" s="174"/>
      <c r="T4" s="174"/>
      <c r="U4" s="174"/>
      <c r="V4" s="174"/>
      <c r="W4" s="174"/>
      <c r="X4" s="174"/>
      <c r="Y4" s="174"/>
      <c r="Z4" s="174"/>
    </row>
    <row r="5" spans="1:26" s="135" customFormat="1" ht="99" customHeight="1">
      <c r="A5" s="175"/>
      <c r="B5" s="176" t="s">
        <v>1233</v>
      </c>
      <c r="C5" s="177" t="s">
        <v>1234</v>
      </c>
      <c r="D5" s="177" t="s">
        <v>1235</v>
      </c>
      <c r="E5" s="177" t="s">
        <v>1236</v>
      </c>
      <c r="F5" s="177" t="s">
        <v>1237</v>
      </c>
      <c r="G5" s="177" t="s">
        <v>1238</v>
      </c>
      <c r="H5" s="177" t="s">
        <v>1239</v>
      </c>
      <c r="I5" s="177" t="s">
        <v>1240</v>
      </c>
      <c r="J5" s="177" t="s">
        <v>1241</v>
      </c>
      <c r="K5" s="177" t="s">
        <v>1242</v>
      </c>
      <c r="L5" s="177" t="s">
        <v>1243</v>
      </c>
      <c r="M5" s="177" t="s">
        <v>1244</v>
      </c>
      <c r="N5" s="177" t="s">
        <v>1245</v>
      </c>
      <c r="O5" s="177" t="s">
        <v>1246</v>
      </c>
      <c r="P5" s="177" t="s">
        <v>1247</v>
      </c>
      <c r="Q5" s="177" t="s">
        <v>1248</v>
      </c>
      <c r="R5" s="177" t="s">
        <v>1249</v>
      </c>
      <c r="S5" s="177" t="s">
        <v>1250</v>
      </c>
      <c r="T5" s="182" t="s">
        <v>1251</v>
      </c>
      <c r="U5" s="182" t="s">
        <v>1252</v>
      </c>
      <c r="V5" s="183" t="s">
        <v>1253</v>
      </c>
      <c r="W5" s="182" t="s">
        <v>1254</v>
      </c>
      <c r="X5" s="177" t="s">
        <v>1255</v>
      </c>
      <c r="Y5" s="177" t="s">
        <v>1256</v>
      </c>
      <c r="Z5" s="177" t="s">
        <v>1257</v>
      </c>
    </row>
    <row r="6" spans="1:26" s="136" customFormat="1" ht="15.75" customHeight="1">
      <c r="A6" s="147" t="s">
        <v>1194</v>
      </c>
      <c r="B6" s="148">
        <f>B7+B8</f>
        <v>230327</v>
      </c>
      <c r="C6" s="148">
        <f>C7+C8</f>
        <v>24176</v>
      </c>
      <c r="D6" s="148">
        <f aca="true" t="shared" si="0" ref="D6:Z6">D7+D8</f>
        <v>0</v>
      </c>
      <c r="E6" s="148">
        <f t="shared" si="0"/>
        <v>0</v>
      </c>
      <c r="F6" s="148">
        <f t="shared" si="0"/>
        <v>10275</v>
      </c>
      <c r="G6" s="148">
        <f t="shared" si="0"/>
        <v>57856</v>
      </c>
      <c r="H6" s="148">
        <f t="shared" si="0"/>
        <v>969</v>
      </c>
      <c r="I6" s="148">
        <f t="shared" si="0"/>
        <v>2625</v>
      </c>
      <c r="J6" s="148">
        <f t="shared" si="0"/>
        <v>38216</v>
      </c>
      <c r="K6" s="148">
        <f t="shared" si="0"/>
        <v>24090</v>
      </c>
      <c r="L6" s="148">
        <f t="shared" si="0"/>
        <v>3277</v>
      </c>
      <c r="M6" s="148">
        <f t="shared" si="0"/>
        <v>9694</v>
      </c>
      <c r="N6" s="148">
        <f t="shared" si="0"/>
        <v>19435</v>
      </c>
      <c r="O6" s="148">
        <f t="shared" si="0"/>
        <v>2723</v>
      </c>
      <c r="P6" s="148">
        <f t="shared" si="0"/>
        <v>269</v>
      </c>
      <c r="Q6" s="148">
        <f t="shared" si="0"/>
        <v>62</v>
      </c>
      <c r="R6" s="148">
        <f t="shared" si="0"/>
        <v>0</v>
      </c>
      <c r="S6" s="148">
        <f t="shared" si="0"/>
        <v>0</v>
      </c>
      <c r="T6" s="148">
        <f t="shared" si="0"/>
        <v>3499</v>
      </c>
      <c r="U6" s="148">
        <f t="shared" si="0"/>
        <v>16884</v>
      </c>
      <c r="V6" s="148">
        <f t="shared" si="0"/>
        <v>208</v>
      </c>
      <c r="W6" s="148">
        <f t="shared" si="0"/>
        <v>1291</v>
      </c>
      <c r="X6" s="148">
        <f t="shared" si="0"/>
        <v>7660</v>
      </c>
      <c r="Y6" s="148">
        <f t="shared" si="0"/>
        <v>0</v>
      </c>
      <c r="Z6" s="148">
        <f t="shared" si="0"/>
        <v>7118</v>
      </c>
    </row>
    <row r="7" spans="1:26" s="136" customFormat="1" ht="15.75" customHeight="1">
      <c r="A7" s="149" t="s">
        <v>1195</v>
      </c>
      <c r="B7" s="150">
        <f>SUM(C7:Z7)</f>
        <v>0</v>
      </c>
      <c r="C7" s="150"/>
      <c r="D7" s="150"/>
      <c r="E7" s="150"/>
      <c r="F7" s="150"/>
      <c r="G7" s="150"/>
      <c r="H7" s="150"/>
      <c r="I7" s="150"/>
      <c r="J7" s="150"/>
      <c r="K7" s="150"/>
      <c r="L7" s="150"/>
      <c r="M7" s="150"/>
      <c r="N7" s="150"/>
      <c r="O7" s="150"/>
      <c r="P7" s="161"/>
      <c r="Q7" s="150"/>
      <c r="R7" s="150"/>
      <c r="S7" s="150"/>
      <c r="T7" s="150"/>
      <c r="U7" s="150"/>
      <c r="V7" s="150"/>
      <c r="W7" s="150"/>
      <c r="X7" s="150"/>
      <c r="Y7" s="150"/>
      <c r="Z7" s="150"/>
    </row>
    <row r="8" spans="1:26" s="136" customFormat="1" ht="15.75" customHeight="1">
      <c r="A8" s="151" t="s">
        <v>1196</v>
      </c>
      <c r="B8" s="148">
        <f>B9+B19+B25+B39+B33</f>
        <v>230327</v>
      </c>
      <c r="C8" s="148">
        <f>C9+C19+C25+C39+C33</f>
        <v>24176</v>
      </c>
      <c r="D8" s="148">
        <f aca="true" t="shared" si="1" ref="D8:Z8">D9+D19+D25+D39+D33</f>
        <v>0</v>
      </c>
      <c r="E8" s="148">
        <f t="shared" si="1"/>
        <v>0</v>
      </c>
      <c r="F8" s="148">
        <f t="shared" si="1"/>
        <v>10275</v>
      </c>
      <c r="G8" s="148">
        <f t="shared" si="1"/>
        <v>57856</v>
      </c>
      <c r="H8" s="148">
        <f t="shared" si="1"/>
        <v>969</v>
      </c>
      <c r="I8" s="148">
        <f t="shared" si="1"/>
        <v>2625</v>
      </c>
      <c r="J8" s="148">
        <f t="shared" si="1"/>
        <v>38216</v>
      </c>
      <c r="K8" s="148">
        <f t="shared" si="1"/>
        <v>24090</v>
      </c>
      <c r="L8" s="148">
        <f t="shared" si="1"/>
        <v>3277</v>
      </c>
      <c r="M8" s="148">
        <f t="shared" si="1"/>
        <v>9694</v>
      </c>
      <c r="N8" s="148">
        <f t="shared" si="1"/>
        <v>19435</v>
      </c>
      <c r="O8" s="148">
        <f t="shared" si="1"/>
        <v>2723</v>
      </c>
      <c r="P8" s="148">
        <f t="shared" si="1"/>
        <v>269</v>
      </c>
      <c r="Q8" s="148">
        <f t="shared" si="1"/>
        <v>62</v>
      </c>
      <c r="R8" s="148">
        <f t="shared" si="1"/>
        <v>0</v>
      </c>
      <c r="S8" s="148">
        <f t="shared" si="1"/>
        <v>0</v>
      </c>
      <c r="T8" s="148">
        <f t="shared" si="1"/>
        <v>3499</v>
      </c>
      <c r="U8" s="148">
        <f t="shared" si="1"/>
        <v>16884</v>
      </c>
      <c r="V8" s="148">
        <f t="shared" si="1"/>
        <v>208</v>
      </c>
      <c r="W8" s="148">
        <f t="shared" si="1"/>
        <v>1291</v>
      </c>
      <c r="X8" s="148">
        <f t="shared" si="1"/>
        <v>7660</v>
      </c>
      <c r="Y8" s="148">
        <f t="shared" si="1"/>
        <v>0</v>
      </c>
      <c r="Z8" s="148">
        <f t="shared" si="1"/>
        <v>7118</v>
      </c>
    </row>
    <row r="9" spans="1:26" s="136" customFormat="1" ht="15.75" customHeight="1">
      <c r="A9" s="152" t="s">
        <v>1197</v>
      </c>
      <c r="B9" s="153">
        <f>B10+B11</f>
        <v>0</v>
      </c>
      <c r="C9" s="153">
        <f aca="true" t="shared" si="2" ref="C9:Z9">C10+C11</f>
        <v>0</v>
      </c>
      <c r="D9" s="153">
        <f t="shared" si="2"/>
        <v>0</v>
      </c>
      <c r="E9" s="153">
        <f t="shared" si="2"/>
        <v>0</v>
      </c>
      <c r="F9" s="153">
        <f t="shared" si="2"/>
        <v>0</v>
      </c>
      <c r="G9" s="153">
        <f t="shared" si="2"/>
        <v>0</v>
      </c>
      <c r="H9" s="153">
        <f t="shared" si="2"/>
        <v>0</v>
      </c>
      <c r="I9" s="153">
        <f t="shared" si="2"/>
        <v>0</v>
      </c>
      <c r="J9" s="153">
        <f t="shared" si="2"/>
        <v>0</v>
      </c>
      <c r="K9" s="153">
        <f t="shared" si="2"/>
        <v>0</v>
      </c>
      <c r="L9" s="153">
        <f t="shared" si="2"/>
        <v>0</v>
      </c>
      <c r="M9" s="153">
        <f t="shared" si="2"/>
        <v>0</v>
      </c>
      <c r="N9" s="153">
        <f t="shared" si="2"/>
        <v>0</v>
      </c>
      <c r="O9" s="153">
        <f t="shared" si="2"/>
        <v>0</v>
      </c>
      <c r="P9" s="153">
        <f t="shared" si="2"/>
        <v>0</v>
      </c>
      <c r="Q9" s="153">
        <f t="shared" si="2"/>
        <v>0</v>
      </c>
      <c r="R9" s="153">
        <f t="shared" si="2"/>
        <v>0</v>
      </c>
      <c r="S9" s="153">
        <f t="shared" si="2"/>
        <v>0</v>
      </c>
      <c r="T9" s="153">
        <f t="shared" si="2"/>
        <v>0</v>
      </c>
      <c r="U9" s="153">
        <f t="shared" si="2"/>
        <v>0</v>
      </c>
      <c r="V9" s="153">
        <f t="shared" si="2"/>
        <v>0</v>
      </c>
      <c r="W9" s="153">
        <f t="shared" si="2"/>
        <v>0</v>
      </c>
      <c r="X9" s="153">
        <f t="shared" si="2"/>
        <v>0</v>
      </c>
      <c r="Y9" s="153">
        <f t="shared" si="2"/>
        <v>0</v>
      </c>
      <c r="Z9" s="153">
        <f t="shared" si="2"/>
        <v>0</v>
      </c>
    </row>
    <row r="10" spans="1:26" s="136" customFormat="1" ht="15.75" customHeight="1">
      <c r="A10" s="149" t="s">
        <v>1198</v>
      </c>
      <c r="B10" s="150">
        <f>SUM(C10:Z10)</f>
        <v>0</v>
      </c>
      <c r="C10" s="157"/>
      <c r="D10" s="157"/>
      <c r="E10" s="157"/>
      <c r="F10" s="157"/>
      <c r="G10" s="157"/>
      <c r="H10" s="157"/>
      <c r="I10" s="157"/>
      <c r="J10" s="157"/>
      <c r="K10" s="157"/>
      <c r="L10" s="157"/>
      <c r="M10" s="157"/>
      <c r="N10" s="157"/>
      <c r="O10" s="157"/>
      <c r="P10" s="162"/>
      <c r="Q10" s="157"/>
      <c r="R10" s="157"/>
      <c r="S10" s="157"/>
      <c r="T10" s="157"/>
      <c r="U10" s="157"/>
      <c r="V10" s="157"/>
      <c r="W10" s="157"/>
      <c r="X10" s="157"/>
      <c r="Y10" s="157"/>
      <c r="Z10" s="157"/>
    </row>
    <row r="11" spans="1:26" s="136" customFormat="1" ht="15.75" customHeight="1">
      <c r="A11" s="154" t="s">
        <v>1199</v>
      </c>
      <c r="B11" s="155">
        <f>B12+B13+B14+B15+B16+B17+B18</f>
        <v>0</v>
      </c>
      <c r="C11" s="155">
        <f aca="true" t="shared" si="3" ref="C11:Z11">C12+C13+C14+C15+C16+C17+C18</f>
        <v>0</v>
      </c>
      <c r="D11" s="155">
        <f t="shared" si="3"/>
        <v>0</v>
      </c>
      <c r="E11" s="155">
        <f t="shared" si="3"/>
        <v>0</v>
      </c>
      <c r="F11" s="155">
        <f t="shared" si="3"/>
        <v>0</v>
      </c>
      <c r="G11" s="155">
        <f t="shared" si="3"/>
        <v>0</v>
      </c>
      <c r="H11" s="155">
        <f t="shared" si="3"/>
        <v>0</v>
      </c>
      <c r="I11" s="155">
        <f t="shared" si="3"/>
        <v>0</v>
      </c>
      <c r="J11" s="155">
        <f t="shared" si="3"/>
        <v>0</v>
      </c>
      <c r="K11" s="155">
        <f t="shared" si="3"/>
        <v>0</v>
      </c>
      <c r="L11" s="155">
        <f t="shared" si="3"/>
        <v>0</v>
      </c>
      <c r="M11" s="155">
        <f t="shared" si="3"/>
        <v>0</v>
      </c>
      <c r="N11" s="155">
        <f t="shared" si="3"/>
        <v>0</v>
      </c>
      <c r="O11" s="155">
        <f t="shared" si="3"/>
        <v>0</v>
      </c>
      <c r="P11" s="155">
        <f t="shared" si="3"/>
        <v>0</v>
      </c>
      <c r="Q11" s="155">
        <f t="shared" si="3"/>
        <v>0</v>
      </c>
      <c r="R11" s="155">
        <f t="shared" si="3"/>
        <v>0</v>
      </c>
      <c r="S11" s="155">
        <f t="shared" si="3"/>
        <v>0</v>
      </c>
      <c r="T11" s="155">
        <f t="shared" si="3"/>
        <v>0</v>
      </c>
      <c r="U11" s="155">
        <f t="shared" si="3"/>
        <v>0</v>
      </c>
      <c r="V11" s="155">
        <f t="shared" si="3"/>
        <v>0</v>
      </c>
      <c r="W11" s="155">
        <f t="shared" si="3"/>
        <v>0</v>
      </c>
      <c r="X11" s="155">
        <f t="shared" si="3"/>
        <v>0</v>
      </c>
      <c r="Y11" s="155">
        <f t="shared" si="3"/>
        <v>0</v>
      </c>
      <c r="Z11" s="155">
        <f t="shared" si="3"/>
        <v>0</v>
      </c>
    </row>
    <row r="12" spans="1:26" s="136" customFormat="1" ht="15.75" customHeight="1">
      <c r="A12" s="156" t="s">
        <v>1200</v>
      </c>
      <c r="B12" s="150">
        <f aca="true" t="shared" si="4" ref="B12:B18">SUM(C12:Z12)</f>
        <v>0</v>
      </c>
      <c r="C12" s="157"/>
      <c r="D12" s="157"/>
      <c r="E12" s="157"/>
      <c r="F12" s="157"/>
      <c r="G12" s="157"/>
      <c r="H12" s="157"/>
      <c r="I12" s="157"/>
      <c r="J12" s="157"/>
      <c r="K12" s="157"/>
      <c r="L12" s="157"/>
      <c r="M12" s="157"/>
      <c r="N12" s="157"/>
      <c r="O12" s="157"/>
      <c r="P12" s="162"/>
      <c r="Q12" s="157"/>
      <c r="R12" s="157"/>
      <c r="S12" s="157"/>
      <c r="T12" s="157"/>
      <c r="U12" s="157"/>
      <c r="V12" s="157"/>
      <c r="W12" s="157"/>
      <c r="X12" s="157"/>
      <c r="Y12" s="157"/>
      <c r="Z12" s="157"/>
    </row>
    <row r="13" spans="1:26" s="136" customFormat="1" ht="15.75" customHeight="1">
      <c r="A13" s="156" t="s">
        <v>1201</v>
      </c>
      <c r="B13" s="150">
        <f t="shared" si="4"/>
        <v>0</v>
      </c>
      <c r="C13" s="157"/>
      <c r="D13" s="157"/>
      <c r="E13" s="157"/>
      <c r="F13" s="157"/>
      <c r="G13" s="157"/>
      <c r="H13" s="157"/>
      <c r="I13" s="157"/>
      <c r="J13" s="157"/>
      <c r="K13" s="157"/>
      <c r="L13" s="157"/>
      <c r="M13" s="157"/>
      <c r="N13" s="157"/>
      <c r="O13" s="157"/>
      <c r="P13" s="162"/>
      <c r="Q13" s="157"/>
      <c r="R13" s="157"/>
      <c r="S13" s="157"/>
      <c r="T13" s="157"/>
      <c r="U13" s="157"/>
      <c r="V13" s="157"/>
      <c r="W13" s="157"/>
      <c r="X13" s="157"/>
      <c r="Y13" s="157"/>
      <c r="Z13" s="157"/>
    </row>
    <row r="14" spans="1:26" s="136" customFormat="1" ht="15.75" customHeight="1">
      <c r="A14" s="156" t="s">
        <v>1202</v>
      </c>
      <c r="B14" s="150">
        <f t="shared" si="4"/>
        <v>0</v>
      </c>
      <c r="C14" s="157"/>
      <c r="D14" s="157"/>
      <c r="E14" s="157"/>
      <c r="F14" s="157"/>
      <c r="G14" s="157"/>
      <c r="H14" s="157"/>
      <c r="I14" s="157"/>
      <c r="J14" s="157"/>
      <c r="K14" s="157"/>
      <c r="L14" s="157"/>
      <c r="M14" s="157"/>
      <c r="N14" s="157"/>
      <c r="O14" s="157"/>
      <c r="P14" s="162"/>
      <c r="Q14" s="157"/>
      <c r="R14" s="157"/>
      <c r="S14" s="157"/>
      <c r="T14" s="157"/>
      <c r="U14" s="157"/>
      <c r="V14" s="157"/>
      <c r="W14" s="157"/>
      <c r="X14" s="157"/>
      <c r="Y14" s="157"/>
      <c r="Z14" s="157"/>
    </row>
    <row r="15" spans="1:26" s="136" customFormat="1" ht="15.75" customHeight="1">
      <c r="A15" s="149" t="s">
        <v>1203</v>
      </c>
      <c r="B15" s="150">
        <f t="shared" si="4"/>
        <v>0</v>
      </c>
      <c r="C15" s="157"/>
      <c r="D15" s="157"/>
      <c r="E15" s="157"/>
      <c r="F15" s="157"/>
      <c r="G15" s="157"/>
      <c r="H15" s="157"/>
      <c r="I15" s="157"/>
      <c r="J15" s="157"/>
      <c r="K15" s="157"/>
      <c r="L15" s="157"/>
      <c r="M15" s="157"/>
      <c r="N15" s="157"/>
      <c r="O15" s="157"/>
      <c r="P15" s="162"/>
      <c r="Q15" s="157"/>
      <c r="R15" s="157"/>
      <c r="S15" s="157"/>
      <c r="T15" s="157"/>
      <c r="U15" s="157"/>
      <c r="V15" s="157"/>
      <c r="W15" s="157"/>
      <c r="X15" s="157"/>
      <c r="Y15" s="157"/>
      <c r="Z15" s="157"/>
    </row>
    <row r="16" spans="1:26" s="136" customFormat="1" ht="15.75" customHeight="1">
      <c r="A16" s="156" t="s">
        <v>1204</v>
      </c>
      <c r="B16" s="150">
        <f t="shared" si="4"/>
        <v>0</v>
      </c>
      <c r="C16" s="157"/>
      <c r="D16" s="157"/>
      <c r="E16" s="157"/>
      <c r="F16" s="157"/>
      <c r="G16" s="157"/>
      <c r="H16" s="157"/>
      <c r="I16" s="157"/>
      <c r="J16" s="157"/>
      <c r="K16" s="157"/>
      <c r="L16" s="157"/>
      <c r="M16" s="157"/>
      <c r="N16" s="157"/>
      <c r="O16" s="157"/>
      <c r="P16" s="162"/>
      <c r="Q16" s="157"/>
      <c r="R16" s="157"/>
      <c r="S16" s="157"/>
      <c r="T16" s="157"/>
      <c r="U16" s="157"/>
      <c r="V16" s="157"/>
      <c r="W16" s="157"/>
      <c r="X16" s="157"/>
      <c r="Y16" s="157"/>
      <c r="Z16" s="157"/>
    </row>
    <row r="17" spans="1:26" s="136" customFormat="1" ht="15.75" customHeight="1">
      <c r="A17" s="158" t="s">
        <v>1205</v>
      </c>
      <c r="B17" s="150">
        <f t="shared" si="4"/>
        <v>0</v>
      </c>
      <c r="C17" s="157"/>
      <c r="D17" s="157"/>
      <c r="E17" s="157"/>
      <c r="F17" s="157"/>
      <c r="G17" s="157"/>
      <c r="H17" s="157"/>
      <c r="I17" s="157"/>
      <c r="J17" s="157"/>
      <c r="K17" s="157"/>
      <c r="L17" s="157"/>
      <c r="M17" s="157"/>
      <c r="N17" s="157"/>
      <c r="O17" s="157"/>
      <c r="P17" s="162"/>
      <c r="Q17" s="157"/>
      <c r="R17" s="157"/>
      <c r="S17" s="157"/>
      <c r="T17" s="157"/>
      <c r="U17" s="157"/>
      <c r="V17" s="157"/>
      <c r="W17" s="157"/>
      <c r="X17" s="157"/>
      <c r="Y17" s="157"/>
      <c r="Z17" s="157"/>
    </row>
    <row r="18" spans="1:26" s="136" customFormat="1" ht="15.75" customHeight="1">
      <c r="A18" s="158" t="s">
        <v>1206</v>
      </c>
      <c r="B18" s="150">
        <f t="shared" si="4"/>
        <v>0</v>
      </c>
      <c r="C18" s="157"/>
      <c r="D18" s="157"/>
      <c r="E18" s="157"/>
      <c r="F18" s="157"/>
      <c r="G18" s="157"/>
      <c r="H18" s="157"/>
      <c r="I18" s="157"/>
      <c r="J18" s="157"/>
      <c r="K18" s="157"/>
      <c r="L18" s="157"/>
      <c r="M18" s="157"/>
      <c r="N18" s="157"/>
      <c r="O18" s="157"/>
      <c r="P18" s="162"/>
      <c r="Q18" s="157"/>
      <c r="R18" s="157"/>
      <c r="S18" s="157"/>
      <c r="T18" s="157"/>
      <c r="U18" s="157"/>
      <c r="V18" s="157"/>
      <c r="W18" s="157"/>
      <c r="X18" s="157"/>
      <c r="Y18" s="157"/>
      <c r="Z18" s="157"/>
    </row>
    <row r="19" spans="1:26" s="136" customFormat="1" ht="15.75" customHeight="1">
      <c r="A19" s="159" t="s">
        <v>1207</v>
      </c>
      <c r="B19" s="153">
        <f>B20+B21</f>
        <v>0</v>
      </c>
      <c r="C19" s="153">
        <f aca="true" t="shared" si="5" ref="C19:Z19">C20+C21</f>
        <v>0</v>
      </c>
      <c r="D19" s="153">
        <f t="shared" si="5"/>
        <v>0</v>
      </c>
      <c r="E19" s="153">
        <f t="shared" si="5"/>
        <v>0</v>
      </c>
      <c r="F19" s="153">
        <f t="shared" si="5"/>
        <v>0</v>
      </c>
      <c r="G19" s="153">
        <f t="shared" si="5"/>
        <v>0</v>
      </c>
      <c r="H19" s="153">
        <f t="shared" si="5"/>
        <v>0</v>
      </c>
      <c r="I19" s="153">
        <f t="shared" si="5"/>
        <v>0</v>
      </c>
      <c r="J19" s="153">
        <f t="shared" si="5"/>
        <v>0</v>
      </c>
      <c r="K19" s="153">
        <f t="shared" si="5"/>
        <v>0</v>
      </c>
      <c r="L19" s="153">
        <f t="shared" si="5"/>
        <v>0</v>
      </c>
      <c r="M19" s="153">
        <f t="shared" si="5"/>
        <v>0</v>
      </c>
      <c r="N19" s="153">
        <f t="shared" si="5"/>
        <v>0</v>
      </c>
      <c r="O19" s="153">
        <f t="shared" si="5"/>
        <v>0</v>
      </c>
      <c r="P19" s="153">
        <f t="shared" si="5"/>
        <v>0</v>
      </c>
      <c r="Q19" s="153">
        <f t="shared" si="5"/>
        <v>0</v>
      </c>
      <c r="R19" s="153">
        <f t="shared" si="5"/>
        <v>0</v>
      </c>
      <c r="S19" s="153">
        <f t="shared" si="5"/>
        <v>0</v>
      </c>
      <c r="T19" s="153">
        <f t="shared" si="5"/>
        <v>0</v>
      </c>
      <c r="U19" s="153">
        <f t="shared" si="5"/>
        <v>0</v>
      </c>
      <c r="V19" s="153">
        <f t="shared" si="5"/>
        <v>0</v>
      </c>
      <c r="W19" s="153">
        <f t="shared" si="5"/>
        <v>0</v>
      </c>
      <c r="X19" s="153">
        <f t="shared" si="5"/>
        <v>0</v>
      </c>
      <c r="Y19" s="153">
        <f t="shared" si="5"/>
        <v>0</v>
      </c>
      <c r="Z19" s="153">
        <f t="shared" si="5"/>
        <v>0</v>
      </c>
    </row>
    <row r="20" spans="1:26" s="136" customFormat="1" ht="15.75" customHeight="1">
      <c r="A20" s="158" t="s">
        <v>1208</v>
      </c>
      <c r="B20" s="150">
        <f>SUM(C20:Z20)</f>
        <v>0</v>
      </c>
      <c r="C20" s="157"/>
      <c r="D20" s="157"/>
      <c r="E20" s="157"/>
      <c r="F20" s="157"/>
      <c r="G20" s="157"/>
      <c r="H20" s="157"/>
      <c r="I20" s="157"/>
      <c r="J20" s="157"/>
      <c r="K20" s="157"/>
      <c r="L20" s="157"/>
      <c r="M20" s="157"/>
      <c r="N20" s="157"/>
      <c r="O20" s="157"/>
      <c r="P20" s="162"/>
      <c r="Q20" s="157"/>
      <c r="R20" s="157"/>
      <c r="S20" s="157"/>
      <c r="T20" s="157"/>
      <c r="U20" s="157"/>
      <c r="V20" s="157"/>
      <c r="W20" s="157"/>
      <c r="X20" s="157"/>
      <c r="Y20" s="157"/>
      <c r="Z20" s="157"/>
    </row>
    <row r="21" spans="1:26" s="136" customFormat="1" ht="15.75" customHeight="1">
      <c r="A21" s="160" t="s">
        <v>1199</v>
      </c>
      <c r="B21" s="155">
        <f>SUM(B22:B24)</f>
        <v>0</v>
      </c>
      <c r="C21" s="155">
        <f aca="true" t="shared" si="6" ref="C21:Z21">SUM(C22:C24)</f>
        <v>0</v>
      </c>
      <c r="D21" s="155">
        <f t="shared" si="6"/>
        <v>0</v>
      </c>
      <c r="E21" s="155">
        <f t="shared" si="6"/>
        <v>0</v>
      </c>
      <c r="F21" s="155">
        <f t="shared" si="6"/>
        <v>0</v>
      </c>
      <c r="G21" s="155">
        <f t="shared" si="6"/>
        <v>0</v>
      </c>
      <c r="H21" s="155">
        <f t="shared" si="6"/>
        <v>0</v>
      </c>
      <c r="I21" s="155">
        <f t="shared" si="6"/>
        <v>0</v>
      </c>
      <c r="J21" s="155">
        <f t="shared" si="6"/>
        <v>0</v>
      </c>
      <c r="K21" s="155">
        <f t="shared" si="6"/>
        <v>0</v>
      </c>
      <c r="L21" s="155">
        <f t="shared" si="6"/>
        <v>0</v>
      </c>
      <c r="M21" s="155">
        <f t="shared" si="6"/>
        <v>0</v>
      </c>
      <c r="N21" s="155">
        <f t="shared" si="6"/>
        <v>0</v>
      </c>
      <c r="O21" s="155">
        <f t="shared" si="6"/>
        <v>0</v>
      </c>
      <c r="P21" s="155">
        <f t="shared" si="6"/>
        <v>0</v>
      </c>
      <c r="Q21" s="155">
        <f t="shared" si="6"/>
        <v>0</v>
      </c>
      <c r="R21" s="155">
        <f t="shared" si="6"/>
        <v>0</v>
      </c>
      <c r="S21" s="155">
        <f t="shared" si="6"/>
        <v>0</v>
      </c>
      <c r="T21" s="155">
        <f t="shared" si="6"/>
        <v>0</v>
      </c>
      <c r="U21" s="155">
        <f t="shared" si="6"/>
        <v>0</v>
      </c>
      <c r="V21" s="155">
        <f t="shared" si="6"/>
        <v>0</v>
      </c>
      <c r="W21" s="155">
        <f t="shared" si="6"/>
        <v>0</v>
      </c>
      <c r="X21" s="155">
        <f t="shared" si="6"/>
        <v>0</v>
      </c>
      <c r="Y21" s="155">
        <f t="shared" si="6"/>
        <v>0</v>
      </c>
      <c r="Z21" s="155">
        <f t="shared" si="6"/>
        <v>0</v>
      </c>
    </row>
    <row r="22" spans="1:26" s="136" customFormat="1" ht="15.75" customHeight="1">
      <c r="A22" s="158" t="s">
        <v>1209</v>
      </c>
      <c r="B22" s="150">
        <f>SUM(C22:Z22)</f>
        <v>0</v>
      </c>
      <c r="C22" s="157"/>
      <c r="D22" s="157"/>
      <c r="E22" s="157"/>
      <c r="F22" s="157"/>
      <c r="G22" s="157"/>
      <c r="H22" s="157"/>
      <c r="I22" s="157"/>
      <c r="J22" s="157"/>
      <c r="K22" s="157"/>
      <c r="L22" s="157"/>
      <c r="M22" s="157"/>
      <c r="N22" s="157"/>
      <c r="O22" s="157"/>
      <c r="P22" s="162"/>
      <c r="Q22" s="157"/>
      <c r="R22" s="157"/>
      <c r="S22" s="157"/>
      <c r="T22" s="157"/>
      <c r="U22" s="157"/>
      <c r="V22" s="157"/>
      <c r="W22" s="157"/>
      <c r="X22" s="157"/>
      <c r="Y22" s="157"/>
      <c r="Z22" s="157"/>
    </row>
    <row r="23" spans="1:26" s="136" customFormat="1" ht="15.75" customHeight="1">
      <c r="A23" s="158" t="s">
        <v>1210</v>
      </c>
      <c r="B23" s="150">
        <f>SUM(C23:Z23)</f>
        <v>0</v>
      </c>
      <c r="C23" s="157"/>
      <c r="D23" s="157"/>
      <c r="E23" s="157"/>
      <c r="F23" s="157"/>
      <c r="G23" s="157"/>
      <c r="H23" s="157"/>
      <c r="I23" s="157"/>
      <c r="J23" s="157"/>
      <c r="K23" s="157"/>
      <c r="L23" s="157"/>
      <c r="M23" s="157"/>
      <c r="N23" s="157"/>
      <c r="O23" s="157"/>
      <c r="P23" s="162"/>
      <c r="Q23" s="157"/>
      <c r="R23" s="157"/>
      <c r="S23" s="157"/>
      <c r="T23" s="157"/>
      <c r="U23" s="157"/>
      <c r="V23" s="157"/>
      <c r="W23" s="157"/>
      <c r="X23" s="157"/>
      <c r="Y23" s="157"/>
      <c r="Z23" s="157"/>
    </row>
    <row r="24" spans="1:26" s="136" customFormat="1" ht="15.75" customHeight="1">
      <c r="A24" s="158" t="s">
        <v>1211</v>
      </c>
      <c r="B24" s="150">
        <f>SUM(C24:Z24)</f>
        <v>0</v>
      </c>
      <c r="C24" s="157"/>
      <c r="D24" s="157"/>
      <c r="E24" s="157"/>
      <c r="F24" s="157"/>
      <c r="G24" s="157"/>
      <c r="H24" s="157"/>
      <c r="I24" s="157"/>
      <c r="J24" s="157"/>
      <c r="K24" s="157"/>
      <c r="L24" s="157"/>
      <c r="M24" s="157"/>
      <c r="N24" s="157"/>
      <c r="O24" s="157"/>
      <c r="P24" s="162"/>
      <c r="Q24" s="157"/>
      <c r="R24" s="157"/>
      <c r="S24" s="157"/>
      <c r="T24" s="157"/>
      <c r="U24" s="157"/>
      <c r="V24" s="157"/>
      <c r="W24" s="157"/>
      <c r="X24" s="157"/>
      <c r="Y24" s="157"/>
      <c r="Z24" s="157"/>
    </row>
    <row r="25" spans="1:26" s="136" customFormat="1" ht="15.75" customHeight="1">
      <c r="A25" s="159" t="s">
        <v>1212</v>
      </c>
      <c r="B25" s="153">
        <f>B26+B27</f>
        <v>230327</v>
      </c>
      <c r="C25" s="153">
        <f aca="true" t="shared" si="7" ref="C25:Z25">C26+C27</f>
        <v>24176</v>
      </c>
      <c r="D25" s="153">
        <f t="shared" si="7"/>
        <v>0</v>
      </c>
      <c r="E25" s="153">
        <f t="shared" si="7"/>
        <v>0</v>
      </c>
      <c r="F25" s="153">
        <f t="shared" si="7"/>
        <v>10275</v>
      </c>
      <c r="G25" s="153">
        <f t="shared" si="7"/>
        <v>57856</v>
      </c>
      <c r="H25" s="153">
        <f t="shared" si="7"/>
        <v>969</v>
      </c>
      <c r="I25" s="153">
        <f t="shared" si="7"/>
        <v>2625</v>
      </c>
      <c r="J25" s="153">
        <f t="shared" si="7"/>
        <v>38216</v>
      </c>
      <c r="K25" s="153">
        <f t="shared" si="7"/>
        <v>24090</v>
      </c>
      <c r="L25" s="153">
        <f t="shared" si="7"/>
        <v>3277</v>
      </c>
      <c r="M25" s="153">
        <f t="shared" si="7"/>
        <v>9694</v>
      </c>
      <c r="N25" s="153">
        <f t="shared" si="7"/>
        <v>19435</v>
      </c>
      <c r="O25" s="153">
        <f t="shared" si="7"/>
        <v>2723</v>
      </c>
      <c r="P25" s="153">
        <f t="shared" si="7"/>
        <v>269</v>
      </c>
      <c r="Q25" s="153">
        <f t="shared" si="7"/>
        <v>62</v>
      </c>
      <c r="R25" s="153">
        <f t="shared" si="7"/>
        <v>0</v>
      </c>
      <c r="S25" s="153">
        <f t="shared" si="7"/>
        <v>0</v>
      </c>
      <c r="T25" s="153">
        <f t="shared" si="7"/>
        <v>3499</v>
      </c>
      <c r="U25" s="153">
        <f t="shared" si="7"/>
        <v>16884</v>
      </c>
      <c r="V25" s="153">
        <f t="shared" si="7"/>
        <v>208</v>
      </c>
      <c r="W25" s="153">
        <f t="shared" si="7"/>
        <v>1291</v>
      </c>
      <c r="X25" s="153">
        <f t="shared" si="7"/>
        <v>7660</v>
      </c>
      <c r="Y25" s="153">
        <f t="shared" si="7"/>
        <v>0</v>
      </c>
      <c r="Z25" s="153">
        <f t="shared" si="7"/>
        <v>7118</v>
      </c>
    </row>
    <row r="26" spans="1:26" s="136" customFormat="1" ht="15.75" customHeight="1">
      <c r="A26" s="158" t="s">
        <v>1213</v>
      </c>
      <c r="B26" s="150">
        <f>SUM(C26:Z26)</f>
        <v>0</v>
      </c>
      <c r="C26" s="157"/>
      <c r="D26" s="157"/>
      <c r="E26" s="157"/>
      <c r="F26" s="157"/>
      <c r="G26" s="157"/>
      <c r="H26" s="157"/>
      <c r="I26" s="157"/>
      <c r="J26" s="157"/>
      <c r="K26" s="157"/>
      <c r="L26" s="157"/>
      <c r="M26" s="157"/>
      <c r="N26" s="157"/>
      <c r="O26" s="157"/>
      <c r="P26" s="162"/>
      <c r="Q26" s="157"/>
      <c r="R26" s="157"/>
      <c r="S26" s="157"/>
      <c r="T26" s="157"/>
      <c r="U26" s="157"/>
      <c r="V26" s="157"/>
      <c r="W26" s="157"/>
      <c r="X26" s="157"/>
      <c r="Y26" s="157"/>
      <c r="Z26" s="157"/>
    </row>
    <row r="27" spans="1:26" s="136" customFormat="1" ht="15.75" customHeight="1">
      <c r="A27" s="160" t="s">
        <v>1199</v>
      </c>
      <c r="B27" s="155">
        <f>B28+B29+B31+B32+B30</f>
        <v>230327</v>
      </c>
      <c r="C27" s="155">
        <f aca="true" t="shared" si="8" ref="C27:Z27">C28+C29+C31+C32+C30</f>
        <v>24176</v>
      </c>
      <c r="D27" s="155">
        <f t="shared" si="8"/>
        <v>0</v>
      </c>
      <c r="E27" s="155">
        <f t="shared" si="8"/>
        <v>0</v>
      </c>
      <c r="F27" s="155">
        <f t="shared" si="8"/>
        <v>10275</v>
      </c>
      <c r="G27" s="155">
        <f t="shared" si="8"/>
        <v>57856</v>
      </c>
      <c r="H27" s="155">
        <f t="shared" si="8"/>
        <v>969</v>
      </c>
      <c r="I27" s="155">
        <f t="shared" si="8"/>
        <v>2625</v>
      </c>
      <c r="J27" s="155">
        <f t="shared" si="8"/>
        <v>38216</v>
      </c>
      <c r="K27" s="155">
        <f t="shared" si="8"/>
        <v>24090</v>
      </c>
      <c r="L27" s="155">
        <f t="shared" si="8"/>
        <v>3277</v>
      </c>
      <c r="M27" s="155">
        <f t="shared" si="8"/>
        <v>9694</v>
      </c>
      <c r="N27" s="155">
        <f t="shared" si="8"/>
        <v>19435</v>
      </c>
      <c r="O27" s="155">
        <f t="shared" si="8"/>
        <v>2723</v>
      </c>
      <c r="P27" s="155">
        <f t="shared" si="8"/>
        <v>269</v>
      </c>
      <c r="Q27" s="155">
        <f t="shared" si="8"/>
        <v>62</v>
      </c>
      <c r="R27" s="155">
        <f t="shared" si="8"/>
        <v>0</v>
      </c>
      <c r="S27" s="155">
        <f t="shared" si="8"/>
        <v>0</v>
      </c>
      <c r="T27" s="155">
        <f t="shared" si="8"/>
        <v>3499</v>
      </c>
      <c r="U27" s="155">
        <f t="shared" si="8"/>
        <v>16884</v>
      </c>
      <c r="V27" s="155">
        <f t="shared" si="8"/>
        <v>208</v>
      </c>
      <c r="W27" s="155">
        <f t="shared" si="8"/>
        <v>1291</v>
      </c>
      <c r="X27" s="155">
        <f t="shared" si="8"/>
        <v>7660</v>
      </c>
      <c r="Y27" s="155">
        <f t="shared" si="8"/>
        <v>0</v>
      </c>
      <c r="Z27" s="155">
        <f t="shared" si="8"/>
        <v>7118</v>
      </c>
    </row>
    <row r="28" spans="1:26" s="136" customFormat="1" ht="15.75" customHeight="1">
      <c r="A28" s="158" t="s">
        <v>1214</v>
      </c>
      <c r="B28" s="150">
        <f>SUM(C28:Z28)</f>
        <v>0</v>
      </c>
      <c r="C28" s="157"/>
      <c r="D28" s="157"/>
      <c r="E28" s="157"/>
      <c r="F28" s="157"/>
      <c r="G28" s="157"/>
      <c r="H28" s="157"/>
      <c r="I28" s="157"/>
      <c r="J28" s="157"/>
      <c r="K28" s="157"/>
      <c r="L28" s="157"/>
      <c r="M28" s="157"/>
      <c r="N28" s="157"/>
      <c r="O28" s="157"/>
      <c r="P28" s="162"/>
      <c r="Q28" s="157"/>
      <c r="R28" s="157"/>
      <c r="S28" s="157"/>
      <c r="T28" s="157"/>
      <c r="U28" s="157"/>
      <c r="V28" s="157"/>
      <c r="W28" s="157"/>
      <c r="X28" s="157"/>
      <c r="Y28" s="157"/>
      <c r="Z28" s="157"/>
    </row>
    <row r="29" spans="1:26" s="136" customFormat="1" ht="15.75" customHeight="1">
      <c r="A29" s="158" t="s">
        <v>1215</v>
      </c>
      <c r="B29" s="150">
        <f>SUM(C29:Z29)</f>
        <v>0</v>
      </c>
      <c r="C29" s="157"/>
      <c r="D29" s="157"/>
      <c r="E29" s="157"/>
      <c r="F29" s="157"/>
      <c r="G29" s="157"/>
      <c r="H29" s="157"/>
      <c r="I29" s="157"/>
      <c r="J29" s="157"/>
      <c r="K29" s="157"/>
      <c r="L29" s="157"/>
      <c r="M29" s="157"/>
      <c r="N29" s="157"/>
      <c r="O29" s="157"/>
      <c r="P29" s="162"/>
      <c r="Q29" s="157"/>
      <c r="R29" s="157"/>
      <c r="S29" s="157"/>
      <c r="T29" s="157"/>
      <c r="U29" s="157"/>
      <c r="V29" s="157"/>
      <c r="W29" s="157"/>
      <c r="X29" s="157"/>
      <c r="Y29" s="157"/>
      <c r="Z29" s="157"/>
    </row>
    <row r="30" spans="1:26" s="136" customFormat="1" ht="15.75" customHeight="1">
      <c r="A30" s="158" t="s">
        <v>1216</v>
      </c>
      <c r="B30" s="150">
        <f>SUM(C30:Z30)</f>
        <v>0</v>
      </c>
      <c r="C30" s="157"/>
      <c r="D30" s="157"/>
      <c r="E30" s="157"/>
      <c r="F30" s="157"/>
      <c r="G30" s="157"/>
      <c r="H30" s="157"/>
      <c r="I30" s="157"/>
      <c r="J30" s="157"/>
      <c r="K30" s="157"/>
      <c r="L30" s="157"/>
      <c r="M30" s="157"/>
      <c r="N30" s="157"/>
      <c r="O30" s="157"/>
      <c r="P30" s="162"/>
      <c r="Q30" s="157"/>
      <c r="R30" s="157"/>
      <c r="S30" s="157"/>
      <c r="T30" s="157"/>
      <c r="U30" s="157"/>
      <c r="V30" s="157"/>
      <c r="W30" s="157"/>
      <c r="X30" s="157"/>
      <c r="Y30" s="157"/>
      <c r="Z30" s="157"/>
    </row>
    <row r="31" spans="1:26" s="136" customFormat="1" ht="15.75" customHeight="1">
      <c r="A31" s="158" t="s">
        <v>1217</v>
      </c>
      <c r="B31" s="150">
        <f>SUM(C31:Z31)</f>
        <v>0</v>
      </c>
      <c r="C31" s="157"/>
      <c r="D31" s="157"/>
      <c r="E31" s="157"/>
      <c r="F31" s="157"/>
      <c r="G31" s="157"/>
      <c r="H31" s="157"/>
      <c r="I31" s="157"/>
      <c r="J31" s="157"/>
      <c r="K31" s="157"/>
      <c r="L31" s="157"/>
      <c r="M31" s="157"/>
      <c r="N31" s="157"/>
      <c r="O31" s="157"/>
      <c r="P31" s="162"/>
      <c r="Q31" s="157"/>
      <c r="R31" s="157"/>
      <c r="S31" s="157"/>
      <c r="T31" s="157"/>
      <c r="U31" s="157"/>
      <c r="V31" s="157"/>
      <c r="W31" s="157"/>
      <c r="X31" s="157"/>
      <c r="Y31" s="157"/>
      <c r="Z31" s="157"/>
    </row>
    <row r="32" spans="1:26" s="136" customFormat="1" ht="15.75" customHeight="1">
      <c r="A32" s="158" t="s">
        <v>1218</v>
      </c>
      <c r="B32" s="178">
        <f>SUM(C32:Z32)</f>
        <v>230327</v>
      </c>
      <c r="C32" s="179">
        <v>24176</v>
      </c>
      <c r="D32" s="179"/>
      <c r="E32" s="179"/>
      <c r="F32" s="179">
        <v>10275</v>
      </c>
      <c r="G32" s="179">
        <v>57856</v>
      </c>
      <c r="H32" s="179">
        <v>969</v>
      </c>
      <c r="I32" s="179">
        <v>2625</v>
      </c>
      <c r="J32" s="179">
        <v>38216</v>
      </c>
      <c r="K32" s="179">
        <v>24090</v>
      </c>
      <c r="L32" s="179">
        <v>3277</v>
      </c>
      <c r="M32" s="179">
        <v>9694</v>
      </c>
      <c r="N32" s="179">
        <v>19435</v>
      </c>
      <c r="O32" s="179">
        <v>2723</v>
      </c>
      <c r="P32" s="179">
        <v>269</v>
      </c>
      <c r="Q32" s="179">
        <v>62</v>
      </c>
      <c r="R32" s="179"/>
      <c r="S32" s="179"/>
      <c r="T32" s="179">
        <v>3499</v>
      </c>
      <c r="U32" s="179">
        <v>16884</v>
      </c>
      <c r="V32" s="179">
        <v>208</v>
      </c>
      <c r="W32" s="179">
        <v>1291</v>
      </c>
      <c r="X32" s="179">
        <v>7660</v>
      </c>
      <c r="Y32" s="179"/>
      <c r="Z32" s="179">
        <v>7118</v>
      </c>
    </row>
    <row r="33" spans="1:26" s="136" customFormat="1" ht="15.75" customHeight="1">
      <c r="A33" s="159" t="s">
        <v>1219</v>
      </c>
      <c r="B33" s="153">
        <f>B34+B35</f>
        <v>0</v>
      </c>
      <c r="C33" s="153">
        <f aca="true" t="shared" si="9" ref="C33:Z33">C34+C35</f>
        <v>0</v>
      </c>
      <c r="D33" s="153">
        <f t="shared" si="9"/>
        <v>0</v>
      </c>
      <c r="E33" s="153">
        <f t="shared" si="9"/>
        <v>0</v>
      </c>
      <c r="F33" s="153">
        <f t="shared" si="9"/>
        <v>0</v>
      </c>
      <c r="G33" s="153">
        <f t="shared" si="9"/>
        <v>0</v>
      </c>
      <c r="H33" s="153">
        <f t="shared" si="9"/>
        <v>0</v>
      </c>
      <c r="I33" s="153">
        <f t="shared" si="9"/>
        <v>0</v>
      </c>
      <c r="J33" s="153">
        <f t="shared" si="9"/>
        <v>0</v>
      </c>
      <c r="K33" s="153">
        <f t="shared" si="9"/>
        <v>0</v>
      </c>
      <c r="L33" s="153">
        <f t="shared" si="9"/>
        <v>0</v>
      </c>
      <c r="M33" s="153">
        <f t="shared" si="9"/>
        <v>0</v>
      </c>
      <c r="N33" s="153">
        <f t="shared" si="9"/>
        <v>0</v>
      </c>
      <c r="O33" s="153">
        <f t="shared" si="9"/>
        <v>0</v>
      </c>
      <c r="P33" s="153">
        <f t="shared" si="9"/>
        <v>0</v>
      </c>
      <c r="Q33" s="153">
        <f t="shared" si="9"/>
        <v>0</v>
      </c>
      <c r="R33" s="153">
        <f t="shared" si="9"/>
        <v>0</v>
      </c>
      <c r="S33" s="153">
        <f t="shared" si="9"/>
        <v>0</v>
      </c>
      <c r="T33" s="153">
        <f t="shared" si="9"/>
        <v>0</v>
      </c>
      <c r="U33" s="153">
        <f t="shared" si="9"/>
        <v>0</v>
      </c>
      <c r="V33" s="153">
        <f t="shared" si="9"/>
        <v>0</v>
      </c>
      <c r="W33" s="153">
        <f t="shared" si="9"/>
        <v>0</v>
      </c>
      <c r="X33" s="153">
        <f t="shared" si="9"/>
        <v>0</v>
      </c>
      <c r="Y33" s="153">
        <f t="shared" si="9"/>
        <v>0</v>
      </c>
      <c r="Z33" s="153">
        <f t="shared" si="9"/>
        <v>0</v>
      </c>
    </row>
    <row r="34" spans="1:26" s="136" customFormat="1" ht="15.75" customHeight="1">
      <c r="A34" s="158" t="s">
        <v>1220</v>
      </c>
      <c r="B34" s="150">
        <f>SUM(C34:Z34)</f>
        <v>0</v>
      </c>
      <c r="C34" s="157"/>
      <c r="D34" s="157"/>
      <c r="E34" s="157"/>
      <c r="F34" s="157"/>
      <c r="G34" s="157"/>
      <c r="H34" s="157"/>
      <c r="I34" s="157"/>
      <c r="J34" s="157"/>
      <c r="K34" s="157"/>
      <c r="L34" s="157"/>
      <c r="M34" s="157"/>
      <c r="N34" s="157"/>
      <c r="O34" s="157"/>
      <c r="P34" s="162"/>
      <c r="Q34" s="157"/>
      <c r="R34" s="157"/>
      <c r="S34" s="157"/>
      <c r="T34" s="157"/>
      <c r="U34" s="157"/>
      <c r="V34" s="157"/>
      <c r="W34" s="157"/>
      <c r="X34" s="157"/>
      <c r="Y34" s="157"/>
      <c r="Z34" s="157"/>
    </row>
    <row r="35" spans="1:26" s="136" customFormat="1" ht="15.75" customHeight="1">
      <c r="A35" s="160" t="s">
        <v>1199</v>
      </c>
      <c r="B35" s="155">
        <f>B36+B37+B38</f>
        <v>0</v>
      </c>
      <c r="C35" s="155">
        <f>C36+C37+C38</f>
        <v>0</v>
      </c>
      <c r="D35" s="155">
        <f aca="true" t="shared" si="10" ref="D35:Z35">D36+D37+D38</f>
        <v>0</v>
      </c>
      <c r="E35" s="155">
        <f t="shared" si="10"/>
        <v>0</v>
      </c>
      <c r="F35" s="155">
        <f t="shared" si="10"/>
        <v>0</v>
      </c>
      <c r="G35" s="155">
        <f t="shared" si="10"/>
        <v>0</v>
      </c>
      <c r="H35" s="155">
        <f t="shared" si="10"/>
        <v>0</v>
      </c>
      <c r="I35" s="155">
        <f t="shared" si="10"/>
        <v>0</v>
      </c>
      <c r="J35" s="155">
        <f t="shared" si="10"/>
        <v>0</v>
      </c>
      <c r="K35" s="155">
        <f t="shared" si="10"/>
        <v>0</v>
      </c>
      <c r="L35" s="155">
        <f t="shared" si="10"/>
        <v>0</v>
      </c>
      <c r="M35" s="155">
        <f t="shared" si="10"/>
        <v>0</v>
      </c>
      <c r="N35" s="155">
        <f t="shared" si="10"/>
        <v>0</v>
      </c>
      <c r="O35" s="155">
        <f t="shared" si="10"/>
        <v>0</v>
      </c>
      <c r="P35" s="155">
        <f t="shared" si="10"/>
        <v>0</v>
      </c>
      <c r="Q35" s="155">
        <f t="shared" si="10"/>
        <v>0</v>
      </c>
      <c r="R35" s="155">
        <f t="shared" si="10"/>
        <v>0</v>
      </c>
      <c r="S35" s="155">
        <f t="shared" si="10"/>
        <v>0</v>
      </c>
      <c r="T35" s="155">
        <f t="shared" si="10"/>
        <v>0</v>
      </c>
      <c r="U35" s="155">
        <f t="shared" si="10"/>
        <v>0</v>
      </c>
      <c r="V35" s="155">
        <f t="shared" si="10"/>
        <v>0</v>
      </c>
      <c r="W35" s="155">
        <f t="shared" si="10"/>
        <v>0</v>
      </c>
      <c r="X35" s="155">
        <f t="shared" si="10"/>
        <v>0</v>
      </c>
      <c r="Y35" s="155">
        <f t="shared" si="10"/>
        <v>0</v>
      </c>
      <c r="Z35" s="155">
        <f t="shared" si="10"/>
        <v>0</v>
      </c>
    </row>
    <row r="36" spans="1:26" s="136" customFormat="1" ht="15.75" customHeight="1">
      <c r="A36" s="158" t="s">
        <v>1221</v>
      </c>
      <c r="B36" s="150">
        <f>SUM(C36:Z36)</f>
        <v>0</v>
      </c>
      <c r="C36" s="157"/>
      <c r="D36" s="157"/>
      <c r="E36" s="157"/>
      <c r="F36" s="157"/>
      <c r="G36" s="157"/>
      <c r="H36" s="157"/>
      <c r="I36" s="157"/>
      <c r="J36" s="157"/>
      <c r="K36" s="157"/>
      <c r="L36" s="157"/>
      <c r="M36" s="157"/>
      <c r="N36" s="157"/>
      <c r="O36" s="157"/>
      <c r="P36" s="162"/>
      <c r="Q36" s="157"/>
      <c r="R36" s="157"/>
      <c r="S36" s="157"/>
      <c r="T36" s="157"/>
      <c r="U36" s="157"/>
      <c r="V36" s="157"/>
      <c r="W36" s="157"/>
      <c r="X36" s="157"/>
      <c r="Y36" s="157"/>
      <c r="Z36" s="157"/>
    </row>
    <row r="37" spans="1:26" s="136" customFormat="1" ht="15.75" customHeight="1">
      <c r="A37" s="158" t="s">
        <v>1222</v>
      </c>
      <c r="B37" s="150">
        <f>SUM(C37:Z37)</f>
        <v>0</v>
      </c>
      <c r="C37" s="157"/>
      <c r="D37" s="157"/>
      <c r="E37" s="157"/>
      <c r="F37" s="157"/>
      <c r="G37" s="157"/>
      <c r="H37" s="157"/>
      <c r="I37" s="157"/>
      <c r="J37" s="157"/>
      <c r="K37" s="157"/>
      <c r="L37" s="157"/>
      <c r="M37" s="157"/>
      <c r="N37" s="157"/>
      <c r="O37" s="157"/>
      <c r="P37" s="162"/>
      <c r="Q37" s="157"/>
      <c r="R37" s="157"/>
      <c r="S37" s="157"/>
      <c r="T37" s="157"/>
      <c r="U37" s="157"/>
      <c r="V37" s="157"/>
      <c r="W37" s="157"/>
      <c r="X37" s="157"/>
      <c r="Y37" s="157"/>
      <c r="Z37" s="157"/>
    </row>
    <row r="38" spans="1:26" s="136" customFormat="1" ht="15.75" customHeight="1">
      <c r="A38" s="158" t="s">
        <v>1223</v>
      </c>
      <c r="B38" s="150">
        <f>SUM(C38:Z38)</f>
        <v>0</v>
      </c>
      <c r="C38" s="157"/>
      <c r="D38" s="157"/>
      <c r="E38" s="157"/>
      <c r="F38" s="157"/>
      <c r="G38" s="157"/>
      <c r="H38" s="157"/>
      <c r="I38" s="157"/>
      <c r="J38" s="157"/>
      <c r="K38" s="157"/>
      <c r="L38" s="157"/>
      <c r="M38" s="157"/>
      <c r="N38" s="157"/>
      <c r="O38" s="157"/>
      <c r="P38" s="162"/>
      <c r="Q38" s="157"/>
      <c r="R38" s="157"/>
      <c r="S38" s="157"/>
      <c r="T38" s="157"/>
      <c r="U38" s="157"/>
      <c r="V38" s="157"/>
      <c r="W38" s="157"/>
      <c r="X38" s="157"/>
      <c r="Y38" s="157"/>
      <c r="Z38" s="157"/>
    </row>
    <row r="39" spans="1:26" s="136" customFormat="1" ht="15.75" customHeight="1">
      <c r="A39" s="159" t="s">
        <v>1224</v>
      </c>
      <c r="B39" s="153">
        <f>B40+B41</f>
        <v>0</v>
      </c>
      <c r="C39" s="153">
        <f aca="true" t="shared" si="11" ref="C39:Z39">C40+C41</f>
        <v>0</v>
      </c>
      <c r="D39" s="153">
        <f t="shared" si="11"/>
        <v>0</v>
      </c>
      <c r="E39" s="153">
        <f t="shared" si="11"/>
        <v>0</v>
      </c>
      <c r="F39" s="153">
        <f t="shared" si="11"/>
        <v>0</v>
      </c>
      <c r="G39" s="153">
        <f t="shared" si="11"/>
        <v>0</v>
      </c>
      <c r="H39" s="153">
        <f t="shared" si="11"/>
        <v>0</v>
      </c>
      <c r="I39" s="153">
        <f t="shared" si="11"/>
        <v>0</v>
      </c>
      <c r="J39" s="153">
        <f t="shared" si="11"/>
        <v>0</v>
      </c>
      <c r="K39" s="153">
        <f t="shared" si="11"/>
        <v>0</v>
      </c>
      <c r="L39" s="153">
        <f t="shared" si="11"/>
        <v>0</v>
      </c>
      <c r="M39" s="153">
        <f t="shared" si="11"/>
        <v>0</v>
      </c>
      <c r="N39" s="153">
        <f t="shared" si="11"/>
        <v>0</v>
      </c>
      <c r="O39" s="153">
        <f t="shared" si="11"/>
        <v>0</v>
      </c>
      <c r="P39" s="153">
        <f t="shared" si="11"/>
        <v>0</v>
      </c>
      <c r="Q39" s="153">
        <f t="shared" si="11"/>
        <v>0</v>
      </c>
      <c r="R39" s="153">
        <f t="shared" si="11"/>
        <v>0</v>
      </c>
      <c r="S39" s="153">
        <f t="shared" si="11"/>
        <v>0</v>
      </c>
      <c r="T39" s="153">
        <f t="shared" si="11"/>
        <v>0</v>
      </c>
      <c r="U39" s="153">
        <f t="shared" si="11"/>
        <v>0</v>
      </c>
      <c r="V39" s="153">
        <f t="shared" si="11"/>
        <v>0</v>
      </c>
      <c r="W39" s="153">
        <f t="shared" si="11"/>
        <v>0</v>
      </c>
      <c r="X39" s="153">
        <f t="shared" si="11"/>
        <v>0</v>
      </c>
      <c r="Y39" s="153">
        <f t="shared" si="11"/>
        <v>0</v>
      </c>
      <c r="Z39" s="153">
        <f t="shared" si="11"/>
        <v>0</v>
      </c>
    </row>
    <row r="40" spans="1:26" s="136" customFormat="1" ht="15.75" customHeight="1">
      <c r="A40" s="158" t="s">
        <v>1225</v>
      </c>
      <c r="B40" s="150">
        <f>SUM(C40:Z40)</f>
        <v>0</v>
      </c>
      <c r="C40" s="157"/>
      <c r="D40" s="157"/>
      <c r="E40" s="157"/>
      <c r="F40" s="157"/>
      <c r="G40" s="157"/>
      <c r="H40" s="157"/>
      <c r="I40" s="157"/>
      <c r="J40" s="157"/>
      <c r="K40" s="157"/>
      <c r="L40" s="157"/>
      <c r="M40" s="157"/>
      <c r="N40" s="157"/>
      <c r="O40" s="157"/>
      <c r="P40" s="162"/>
      <c r="Q40" s="157"/>
      <c r="R40" s="157"/>
      <c r="S40" s="157"/>
      <c r="T40" s="157"/>
      <c r="U40" s="157"/>
      <c r="V40" s="157"/>
      <c r="W40" s="157"/>
      <c r="X40" s="157"/>
      <c r="Y40" s="157"/>
      <c r="Z40" s="157"/>
    </row>
    <row r="41" spans="1:26" s="136" customFormat="1" ht="15.75" customHeight="1">
      <c r="A41" s="160" t="s">
        <v>1199</v>
      </c>
      <c r="B41" s="155">
        <f>B42+B43+B44+B45+B46</f>
        <v>0</v>
      </c>
      <c r="C41" s="155">
        <f aca="true" t="shared" si="12" ref="C41:Z41">C42+C43+C44+C45+C46</f>
        <v>0</v>
      </c>
      <c r="D41" s="155">
        <f t="shared" si="12"/>
        <v>0</v>
      </c>
      <c r="E41" s="155">
        <f t="shared" si="12"/>
        <v>0</v>
      </c>
      <c r="F41" s="155">
        <f t="shared" si="12"/>
        <v>0</v>
      </c>
      <c r="G41" s="155">
        <f t="shared" si="12"/>
        <v>0</v>
      </c>
      <c r="H41" s="155">
        <f t="shared" si="12"/>
        <v>0</v>
      </c>
      <c r="I41" s="155">
        <f t="shared" si="12"/>
        <v>0</v>
      </c>
      <c r="J41" s="155">
        <f t="shared" si="12"/>
        <v>0</v>
      </c>
      <c r="K41" s="155">
        <f t="shared" si="12"/>
        <v>0</v>
      </c>
      <c r="L41" s="155">
        <f t="shared" si="12"/>
        <v>0</v>
      </c>
      <c r="M41" s="155">
        <f t="shared" si="12"/>
        <v>0</v>
      </c>
      <c r="N41" s="155">
        <f t="shared" si="12"/>
        <v>0</v>
      </c>
      <c r="O41" s="155">
        <f t="shared" si="12"/>
        <v>0</v>
      </c>
      <c r="P41" s="155">
        <f t="shared" si="12"/>
        <v>0</v>
      </c>
      <c r="Q41" s="155">
        <f t="shared" si="12"/>
        <v>0</v>
      </c>
      <c r="R41" s="155">
        <f t="shared" si="12"/>
        <v>0</v>
      </c>
      <c r="S41" s="155">
        <f t="shared" si="12"/>
        <v>0</v>
      </c>
      <c r="T41" s="155">
        <f t="shared" si="12"/>
        <v>0</v>
      </c>
      <c r="U41" s="155">
        <f t="shared" si="12"/>
        <v>0</v>
      </c>
      <c r="V41" s="155">
        <f t="shared" si="12"/>
        <v>0</v>
      </c>
      <c r="W41" s="155">
        <f t="shared" si="12"/>
        <v>0</v>
      </c>
      <c r="X41" s="155">
        <f t="shared" si="12"/>
        <v>0</v>
      </c>
      <c r="Y41" s="155">
        <f t="shared" si="12"/>
        <v>0</v>
      </c>
      <c r="Z41" s="155">
        <f t="shared" si="12"/>
        <v>0</v>
      </c>
    </row>
    <row r="42" spans="1:26" s="136" customFormat="1" ht="15.75" customHeight="1">
      <c r="A42" s="158" t="s">
        <v>1226</v>
      </c>
      <c r="B42" s="150">
        <f>SUM(C42:Z42)</f>
        <v>0</v>
      </c>
      <c r="C42" s="157"/>
      <c r="D42" s="157"/>
      <c r="E42" s="157"/>
      <c r="F42" s="157"/>
      <c r="G42" s="157"/>
      <c r="H42" s="157"/>
      <c r="I42" s="157"/>
      <c r="J42" s="157"/>
      <c r="K42" s="157"/>
      <c r="L42" s="157"/>
      <c r="M42" s="157"/>
      <c r="N42" s="157"/>
      <c r="O42" s="157"/>
      <c r="P42" s="162"/>
      <c r="Q42" s="157"/>
      <c r="R42" s="157"/>
      <c r="S42" s="157"/>
      <c r="T42" s="157"/>
      <c r="U42" s="157"/>
      <c r="V42" s="157"/>
      <c r="W42" s="157"/>
      <c r="X42" s="157"/>
      <c r="Y42" s="157"/>
      <c r="Z42" s="157"/>
    </row>
    <row r="43" spans="1:26" s="136" customFormat="1" ht="15.75" customHeight="1">
      <c r="A43" s="158" t="s">
        <v>1227</v>
      </c>
      <c r="B43" s="150">
        <f>SUM(C43:Z43)</f>
        <v>0</v>
      </c>
      <c r="C43" s="157"/>
      <c r="D43" s="157"/>
      <c r="E43" s="157"/>
      <c r="F43" s="157"/>
      <c r="G43" s="157"/>
      <c r="H43" s="157"/>
      <c r="I43" s="157"/>
      <c r="J43" s="157"/>
      <c r="K43" s="157"/>
      <c r="L43" s="157"/>
      <c r="M43" s="157"/>
      <c r="N43" s="157"/>
      <c r="O43" s="157"/>
      <c r="P43" s="162"/>
      <c r="Q43" s="157"/>
      <c r="R43" s="157"/>
      <c r="S43" s="157"/>
      <c r="T43" s="157"/>
      <c r="U43" s="157"/>
      <c r="V43" s="157"/>
      <c r="W43" s="157"/>
      <c r="X43" s="157"/>
      <c r="Y43" s="157"/>
      <c r="Z43" s="157"/>
    </row>
    <row r="44" spans="1:26" s="136" customFormat="1" ht="15.75" customHeight="1">
      <c r="A44" s="158" t="s">
        <v>1228</v>
      </c>
      <c r="B44" s="150">
        <f>SUM(C44:Z44)</f>
        <v>0</v>
      </c>
      <c r="C44" s="157"/>
      <c r="D44" s="157"/>
      <c r="E44" s="157"/>
      <c r="F44" s="157"/>
      <c r="G44" s="157"/>
      <c r="H44" s="157"/>
      <c r="I44" s="157"/>
      <c r="J44" s="157"/>
      <c r="K44" s="157"/>
      <c r="L44" s="157"/>
      <c r="M44" s="157"/>
      <c r="N44" s="157"/>
      <c r="O44" s="157"/>
      <c r="P44" s="162"/>
      <c r="Q44" s="157"/>
      <c r="R44" s="157"/>
      <c r="S44" s="157"/>
      <c r="T44" s="157"/>
      <c r="U44" s="157"/>
      <c r="V44" s="157"/>
      <c r="W44" s="157"/>
      <c r="X44" s="157"/>
      <c r="Y44" s="157"/>
      <c r="Z44" s="157"/>
    </row>
    <row r="45" spans="1:26" s="136" customFormat="1" ht="15.75" customHeight="1">
      <c r="A45" s="158" t="s">
        <v>1229</v>
      </c>
      <c r="B45" s="150">
        <f>SUM(C45:Z45)</f>
        <v>0</v>
      </c>
      <c r="C45" s="157"/>
      <c r="D45" s="157"/>
      <c r="E45" s="157"/>
      <c r="F45" s="157"/>
      <c r="G45" s="157"/>
      <c r="H45" s="157"/>
      <c r="I45" s="157"/>
      <c r="J45" s="157"/>
      <c r="K45" s="157"/>
      <c r="L45" s="157"/>
      <c r="M45" s="157"/>
      <c r="N45" s="157"/>
      <c r="O45" s="157"/>
      <c r="P45" s="162"/>
      <c r="Q45" s="157"/>
      <c r="R45" s="157"/>
      <c r="S45" s="157"/>
      <c r="T45" s="157"/>
      <c r="U45" s="157"/>
      <c r="V45" s="157"/>
      <c r="W45" s="157"/>
      <c r="X45" s="157"/>
      <c r="Y45" s="157"/>
      <c r="Z45" s="157"/>
    </row>
    <row r="46" spans="1:26" s="136" customFormat="1" ht="15.75" customHeight="1">
      <c r="A46" s="158" t="s">
        <v>1230</v>
      </c>
      <c r="B46" s="150">
        <f>SUM(C46:Z46)</f>
        <v>0</v>
      </c>
      <c r="C46" s="157"/>
      <c r="D46" s="157"/>
      <c r="E46" s="157"/>
      <c r="F46" s="157"/>
      <c r="G46" s="157"/>
      <c r="H46" s="157"/>
      <c r="I46" s="157"/>
      <c r="J46" s="157"/>
      <c r="K46" s="157"/>
      <c r="L46" s="157"/>
      <c r="M46" s="157"/>
      <c r="N46" s="157"/>
      <c r="O46" s="157"/>
      <c r="P46" s="162"/>
      <c r="Q46" s="157"/>
      <c r="R46" s="157"/>
      <c r="S46" s="157"/>
      <c r="T46" s="157"/>
      <c r="U46" s="157"/>
      <c r="V46" s="157"/>
      <c r="W46" s="157"/>
      <c r="X46" s="157"/>
      <c r="Y46" s="157"/>
      <c r="Z46" s="157"/>
    </row>
  </sheetData>
  <sheetProtection/>
  <mergeCells count="2">
    <mergeCell ref="A2:AA2"/>
    <mergeCell ref="A4:A5"/>
  </mergeCells>
  <printOptions horizontalCentered="1"/>
  <pageMargins left="0.47" right="0.47" top="0.59" bottom="0.47" header="0.31" footer="0.31"/>
  <pageSetup orientation="landscape" paperSize="9" scale="80"/>
</worksheet>
</file>

<file path=xl/worksheets/sheet9.xml><?xml version="1.0" encoding="utf-8"?>
<worksheet xmlns="http://schemas.openxmlformats.org/spreadsheetml/2006/main" xmlns:r="http://schemas.openxmlformats.org/officeDocument/2006/relationships">
  <dimension ref="A1:AL46"/>
  <sheetViews>
    <sheetView showGridLines="0" showZeros="0" zoomScaleSheetLayoutView="100" workbookViewId="0" topLeftCell="A1">
      <pane xSplit="3" ySplit="7" topLeftCell="K26" activePane="bottomRight" state="frozen"/>
      <selection pane="bottomRight" activeCell="F37" sqref="F37"/>
    </sheetView>
  </sheetViews>
  <sheetFormatPr defaultColWidth="5.75390625" defaultRowHeight="14.25"/>
  <cols>
    <col min="1" max="1" width="17.125" style="137" customWidth="1"/>
    <col min="2" max="3" width="12.00390625" style="137" customWidth="1"/>
    <col min="4" max="4" width="10.125" style="137" customWidth="1"/>
    <col min="5" max="5" width="10.75390625" style="137" customWidth="1"/>
    <col min="6" max="6" width="10.625" style="137" customWidth="1"/>
    <col min="7" max="7" width="9.50390625" style="137" customWidth="1"/>
    <col min="8" max="8" width="2.875" style="137" customWidth="1"/>
    <col min="9" max="9" width="5.75390625" style="137" customWidth="1"/>
    <col min="10" max="10" width="10.625" style="138" customWidth="1"/>
    <col min="11" max="11" width="10.875" style="137" customWidth="1"/>
    <col min="12" max="12" width="10.375" style="138" customWidth="1"/>
    <col min="13" max="13" width="8.625" style="138" customWidth="1"/>
    <col min="14" max="14" width="3.25390625" style="138" customWidth="1"/>
    <col min="15" max="15" width="2.75390625" style="137" customWidth="1"/>
    <col min="16" max="16" width="9.875" style="137" customWidth="1"/>
    <col min="17" max="17" width="3.375" style="137" customWidth="1"/>
    <col min="18" max="18" width="2.625" style="137" customWidth="1"/>
    <col min="19" max="19" width="2.75390625" style="138" customWidth="1"/>
    <col min="20" max="21" width="10.875" style="138" customWidth="1"/>
    <col min="22" max="22" width="8.00390625" style="138" customWidth="1"/>
    <col min="23" max="23" width="8.75390625" style="137" customWidth="1"/>
    <col min="24" max="24" width="11.875" style="137" customWidth="1"/>
    <col min="25" max="25" width="9.875" style="137" customWidth="1"/>
    <col min="26" max="26" width="10.625" style="137" customWidth="1"/>
    <col min="27" max="27" width="2.625" style="137" customWidth="1"/>
    <col min="28" max="28" width="11.375" style="137" customWidth="1"/>
    <col min="29" max="29" width="7.625" style="137" customWidth="1"/>
    <col min="30" max="30" width="4.25390625" style="137" customWidth="1"/>
    <col min="31" max="31" width="4.375" style="137" customWidth="1"/>
    <col min="32" max="32" width="3.25390625" style="137" customWidth="1"/>
    <col min="33" max="33" width="3.125" style="137" customWidth="1"/>
    <col min="34" max="34" width="10.375" style="137" customWidth="1"/>
    <col min="35" max="35" width="3.75390625" style="137" customWidth="1"/>
    <col min="36" max="36" width="2.875" style="137" customWidth="1"/>
    <col min="37" max="37" width="4.375" style="137" customWidth="1"/>
    <col min="38" max="38" width="8.25390625" style="137" customWidth="1"/>
    <col min="39" max="16384" width="5.75390625" style="137" customWidth="1"/>
  </cols>
  <sheetData>
    <row r="1" ht="15.75">
      <c r="A1" s="94" t="s">
        <v>1258</v>
      </c>
    </row>
    <row r="2" spans="1:38" ht="28.5" customHeight="1">
      <c r="A2" s="56" t="s">
        <v>1259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8" ht="16.5" customHeight="1">
      <c r="A3" s="165" t="s">
        <v>18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row>
    <row r="4" spans="1:38" ht="31.5" customHeight="1">
      <c r="A4" s="143" t="s">
        <v>1165</v>
      </c>
      <c r="B4" s="166" t="s">
        <v>1260</v>
      </c>
      <c r="C4" s="144" t="s">
        <v>1261</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38" ht="276" customHeight="1">
      <c r="A5" s="145"/>
      <c r="B5" s="167"/>
      <c r="C5" s="146" t="s">
        <v>1262</v>
      </c>
      <c r="D5" s="168" t="s">
        <v>1263</v>
      </c>
      <c r="E5" s="169" t="s">
        <v>1264</v>
      </c>
      <c r="F5" s="170" t="s">
        <v>1265</v>
      </c>
      <c r="G5" s="170" t="s">
        <v>1266</v>
      </c>
      <c r="H5" s="170" t="s">
        <v>1267</v>
      </c>
      <c r="I5" s="170" t="s">
        <v>1268</v>
      </c>
      <c r="J5" s="170" t="s">
        <v>1269</v>
      </c>
      <c r="K5" s="170" t="s">
        <v>1270</v>
      </c>
      <c r="L5" s="170" t="s">
        <v>1271</v>
      </c>
      <c r="M5" s="170" t="s">
        <v>1272</v>
      </c>
      <c r="N5" s="170" t="s">
        <v>1273</v>
      </c>
      <c r="O5" s="170" t="s">
        <v>1274</v>
      </c>
      <c r="P5" s="170" t="s">
        <v>1275</v>
      </c>
      <c r="Q5" s="171" t="s">
        <v>1276</v>
      </c>
      <c r="R5" s="171" t="s">
        <v>1277</v>
      </c>
      <c r="S5" s="171" t="s">
        <v>1278</v>
      </c>
      <c r="T5" s="171" t="s">
        <v>1279</v>
      </c>
      <c r="U5" s="171" t="s">
        <v>1280</v>
      </c>
      <c r="V5" s="171" t="s">
        <v>1281</v>
      </c>
      <c r="W5" s="171" t="s">
        <v>1282</v>
      </c>
      <c r="X5" s="171" t="s">
        <v>1283</v>
      </c>
      <c r="Y5" s="171" t="s">
        <v>1284</v>
      </c>
      <c r="Z5" s="171" t="s">
        <v>1285</v>
      </c>
      <c r="AA5" s="171" t="s">
        <v>1286</v>
      </c>
      <c r="AB5" s="171" t="s">
        <v>1287</v>
      </c>
      <c r="AC5" s="171" t="s">
        <v>1288</v>
      </c>
      <c r="AD5" s="171" t="s">
        <v>1289</v>
      </c>
      <c r="AE5" s="171" t="s">
        <v>1290</v>
      </c>
      <c r="AF5" s="171" t="s">
        <v>1291</v>
      </c>
      <c r="AG5" s="171" t="s">
        <v>1292</v>
      </c>
      <c r="AH5" s="171" t="s">
        <v>1293</v>
      </c>
      <c r="AI5" s="171" t="s">
        <v>1294</v>
      </c>
      <c r="AJ5" s="171" t="s">
        <v>1295</v>
      </c>
      <c r="AK5" s="171" t="s">
        <v>1296</v>
      </c>
      <c r="AL5" s="170" t="s">
        <v>1297</v>
      </c>
    </row>
    <row r="6" spans="1:38" s="136" customFormat="1" ht="17.25" customHeight="1">
      <c r="A6" s="147" t="s">
        <v>1194</v>
      </c>
      <c r="B6" s="148">
        <f>SUM(C6,'表七(2)'!B6)</f>
        <v>203527</v>
      </c>
      <c r="C6" s="148">
        <f>C7+C8</f>
        <v>203527</v>
      </c>
      <c r="D6" s="148">
        <f aca="true" t="shared" si="0" ref="D6:AL6">D7+D8</f>
        <v>-1243</v>
      </c>
      <c r="E6" s="148">
        <f t="shared" si="0"/>
        <v>149484</v>
      </c>
      <c r="F6" s="148">
        <f t="shared" si="0"/>
        <v>13612</v>
      </c>
      <c r="G6" s="148">
        <f t="shared" si="0"/>
        <v>1080</v>
      </c>
      <c r="H6" s="148">
        <f t="shared" si="0"/>
        <v>0</v>
      </c>
      <c r="I6" s="148">
        <f t="shared" si="0"/>
        <v>78</v>
      </c>
      <c r="J6" s="148">
        <f t="shared" si="0"/>
        <v>2252</v>
      </c>
      <c r="K6" s="148">
        <f t="shared" si="0"/>
        <v>16943</v>
      </c>
      <c r="L6" s="148">
        <f t="shared" si="0"/>
        <v>14332</v>
      </c>
      <c r="M6" s="148">
        <f t="shared" si="0"/>
        <v>1915</v>
      </c>
      <c r="N6" s="148">
        <f t="shared" si="0"/>
        <v>0</v>
      </c>
      <c r="O6" s="148">
        <f t="shared" si="0"/>
        <v>0</v>
      </c>
      <c r="P6" s="148">
        <f t="shared" si="0"/>
        <v>0</v>
      </c>
      <c r="Q6" s="148">
        <f t="shared" si="0"/>
        <v>0</v>
      </c>
      <c r="R6" s="148">
        <f t="shared" si="0"/>
        <v>0</v>
      </c>
      <c r="S6" s="148">
        <f t="shared" si="0"/>
        <v>0</v>
      </c>
      <c r="T6" s="148">
        <f t="shared" si="0"/>
        <v>0</v>
      </c>
      <c r="U6" s="148">
        <f t="shared" si="0"/>
        <v>742</v>
      </c>
      <c r="V6" s="148">
        <f t="shared" si="0"/>
        <v>0</v>
      </c>
      <c r="W6" s="148">
        <f t="shared" si="0"/>
        <v>0</v>
      </c>
      <c r="X6" s="148">
        <f t="shared" si="0"/>
        <v>0</v>
      </c>
      <c r="Y6" s="148">
        <f t="shared" si="0"/>
        <v>56</v>
      </c>
      <c r="Z6" s="148">
        <f t="shared" si="0"/>
        <v>0</v>
      </c>
      <c r="AA6" s="148">
        <f t="shared" si="0"/>
        <v>0</v>
      </c>
      <c r="AB6" s="148">
        <f t="shared" si="0"/>
        <v>3692</v>
      </c>
      <c r="AC6" s="148">
        <f t="shared" si="0"/>
        <v>584</v>
      </c>
      <c r="AD6" s="148">
        <f t="shared" si="0"/>
        <v>0</v>
      </c>
      <c r="AE6" s="148">
        <f t="shared" si="0"/>
        <v>0</v>
      </c>
      <c r="AF6" s="148">
        <f t="shared" si="0"/>
        <v>0</v>
      </c>
      <c r="AG6" s="148">
        <f t="shared" si="0"/>
        <v>0</v>
      </c>
      <c r="AH6" s="148">
        <f t="shared" si="0"/>
        <v>0</v>
      </c>
      <c r="AI6" s="148">
        <f t="shared" si="0"/>
        <v>0</v>
      </c>
      <c r="AJ6" s="148">
        <f t="shared" si="0"/>
        <v>0</v>
      </c>
      <c r="AK6" s="148">
        <f t="shared" si="0"/>
        <v>0</v>
      </c>
      <c r="AL6" s="148">
        <f t="shared" si="0"/>
        <v>0</v>
      </c>
    </row>
    <row r="7" spans="1:38" s="136" customFormat="1" ht="17.25" customHeight="1">
      <c r="A7" s="149" t="s">
        <v>1195</v>
      </c>
      <c r="B7" s="150">
        <f>SUM(C7,'表七(2)'!B7)</f>
        <v>0</v>
      </c>
      <c r="C7" s="150">
        <f aca="true" t="shared" si="1" ref="C7:C18">SUM(D7:AA7)</f>
        <v>0</v>
      </c>
      <c r="D7" s="150"/>
      <c r="E7" s="150"/>
      <c r="F7" s="150"/>
      <c r="G7" s="150"/>
      <c r="H7" s="150"/>
      <c r="I7" s="150"/>
      <c r="J7" s="161"/>
      <c r="K7" s="150"/>
      <c r="L7" s="161"/>
      <c r="M7" s="161"/>
      <c r="N7" s="161"/>
      <c r="O7" s="150"/>
      <c r="P7" s="150"/>
      <c r="Q7" s="150"/>
      <c r="R7" s="150"/>
      <c r="S7" s="161"/>
      <c r="T7" s="161"/>
      <c r="U7" s="161"/>
      <c r="V7" s="161"/>
      <c r="W7" s="150"/>
      <c r="X7" s="157"/>
      <c r="Y7" s="157"/>
      <c r="Z7" s="157"/>
      <c r="AA7" s="157"/>
      <c r="AB7" s="157"/>
      <c r="AC7" s="157"/>
      <c r="AD7" s="157"/>
      <c r="AE7" s="157"/>
      <c r="AF7" s="157"/>
      <c r="AG7" s="157"/>
      <c r="AH7" s="157"/>
      <c r="AI7" s="157"/>
      <c r="AJ7" s="157"/>
      <c r="AK7" s="157"/>
      <c r="AL7" s="157"/>
    </row>
    <row r="8" spans="1:38" s="136" customFormat="1" ht="17.25" customHeight="1">
      <c r="A8" s="151" t="s">
        <v>1196</v>
      </c>
      <c r="B8" s="148">
        <f>SUM(C8,'表七(2)'!B8)</f>
        <v>203527</v>
      </c>
      <c r="C8" s="148">
        <f>C9+C19+C25+C39+C33</f>
        <v>203527</v>
      </c>
      <c r="D8" s="148">
        <f aca="true" t="shared" si="2" ref="D8:AL8">D9+D19+D25+D39+D33</f>
        <v>-1243</v>
      </c>
      <c r="E8" s="148">
        <f t="shared" si="2"/>
        <v>149484</v>
      </c>
      <c r="F8" s="148">
        <f t="shared" si="2"/>
        <v>13612</v>
      </c>
      <c r="G8" s="148">
        <f t="shared" si="2"/>
        <v>1080</v>
      </c>
      <c r="H8" s="148">
        <f t="shared" si="2"/>
        <v>0</v>
      </c>
      <c r="I8" s="148">
        <f t="shared" si="2"/>
        <v>78</v>
      </c>
      <c r="J8" s="148">
        <f t="shared" si="2"/>
        <v>2252</v>
      </c>
      <c r="K8" s="148">
        <f t="shared" si="2"/>
        <v>16943</v>
      </c>
      <c r="L8" s="148">
        <f t="shared" si="2"/>
        <v>14332</v>
      </c>
      <c r="M8" s="148">
        <f t="shared" si="2"/>
        <v>1915</v>
      </c>
      <c r="N8" s="148">
        <f t="shared" si="2"/>
        <v>0</v>
      </c>
      <c r="O8" s="148">
        <f t="shared" si="2"/>
        <v>0</v>
      </c>
      <c r="P8" s="148">
        <f t="shared" si="2"/>
        <v>0</v>
      </c>
      <c r="Q8" s="148">
        <f t="shared" si="2"/>
        <v>0</v>
      </c>
      <c r="R8" s="148">
        <f t="shared" si="2"/>
        <v>0</v>
      </c>
      <c r="S8" s="148">
        <f t="shared" si="2"/>
        <v>0</v>
      </c>
      <c r="T8" s="148">
        <f t="shared" si="2"/>
        <v>0</v>
      </c>
      <c r="U8" s="148">
        <f t="shared" si="2"/>
        <v>742</v>
      </c>
      <c r="V8" s="148">
        <f t="shared" si="2"/>
        <v>0</v>
      </c>
      <c r="W8" s="148">
        <f t="shared" si="2"/>
        <v>0</v>
      </c>
      <c r="X8" s="148">
        <f t="shared" si="2"/>
        <v>0</v>
      </c>
      <c r="Y8" s="148">
        <f t="shared" si="2"/>
        <v>56</v>
      </c>
      <c r="Z8" s="148">
        <f t="shared" si="2"/>
        <v>0</v>
      </c>
      <c r="AA8" s="148">
        <f t="shared" si="2"/>
        <v>0</v>
      </c>
      <c r="AB8" s="148">
        <f t="shared" si="2"/>
        <v>3692</v>
      </c>
      <c r="AC8" s="148">
        <f t="shared" si="2"/>
        <v>584</v>
      </c>
      <c r="AD8" s="148">
        <f t="shared" si="2"/>
        <v>0</v>
      </c>
      <c r="AE8" s="148">
        <f t="shared" si="2"/>
        <v>0</v>
      </c>
      <c r="AF8" s="148">
        <f t="shared" si="2"/>
        <v>0</v>
      </c>
      <c r="AG8" s="148">
        <f t="shared" si="2"/>
        <v>0</v>
      </c>
      <c r="AH8" s="148">
        <f t="shared" si="2"/>
        <v>0</v>
      </c>
      <c r="AI8" s="148">
        <f t="shared" si="2"/>
        <v>0</v>
      </c>
      <c r="AJ8" s="148">
        <f t="shared" si="2"/>
        <v>0</v>
      </c>
      <c r="AK8" s="148">
        <f t="shared" si="2"/>
        <v>0</v>
      </c>
      <c r="AL8" s="148">
        <f t="shared" si="2"/>
        <v>0</v>
      </c>
    </row>
    <row r="9" spans="1:38" s="136" customFormat="1" ht="17.25" customHeight="1">
      <c r="A9" s="152" t="s">
        <v>1197</v>
      </c>
      <c r="B9" s="153">
        <f>SUM(C9,'表七(2)'!B9)</f>
        <v>0</v>
      </c>
      <c r="C9" s="153">
        <f>C10+C11</f>
        <v>0</v>
      </c>
      <c r="D9" s="153">
        <f aca="true" t="shared" si="3" ref="D9:AL9">D10+D11</f>
        <v>0</v>
      </c>
      <c r="E9" s="153">
        <f t="shared" si="3"/>
        <v>0</v>
      </c>
      <c r="F9" s="153">
        <f t="shared" si="3"/>
        <v>0</v>
      </c>
      <c r="G9" s="153">
        <f t="shared" si="3"/>
        <v>0</v>
      </c>
      <c r="H9" s="153">
        <f t="shared" si="3"/>
        <v>0</v>
      </c>
      <c r="I9" s="153">
        <f t="shared" si="3"/>
        <v>0</v>
      </c>
      <c r="J9" s="153">
        <f t="shared" si="3"/>
        <v>0</v>
      </c>
      <c r="K9" s="153">
        <f t="shared" si="3"/>
        <v>0</v>
      </c>
      <c r="L9" s="153">
        <f t="shared" si="3"/>
        <v>0</v>
      </c>
      <c r="M9" s="153">
        <f t="shared" si="3"/>
        <v>0</v>
      </c>
      <c r="N9" s="153">
        <f t="shared" si="3"/>
        <v>0</v>
      </c>
      <c r="O9" s="153">
        <f t="shared" si="3"/>
        <v>0</v>
      </c>
      <c r="P9" s="153">
        <f t="shared" si="3"/>
        <v>0</v>
      </c>
      <c r="Q9" s="153">
        <f t="shared" si="3"/>
        <v>0</v>
      </c>
      <c r="R9" s="153">
        <f t="shared" si="3"/>
        <v>0</v>
      </c>
      <c r="S9" s="153">
        <f t="shared" si="3"/>
        <v>0</v>
      </c>
      <c r="T9" s="153">
        <f t="shared" si="3"/>
        <v>0</v>
      </c>
      <c r="U9" s="153">
        <f t="shared" si="3"/>
        <v>0</v>
      </c>
      <c r="V9" s="153">
        <f t="shared" si="3"/>
        <v>0</v>
      </c>
      <c r="W9" s="153">
        <f t="shared" si="3"/>
        <v>0</v>
      </c>
      <c r="X9" s="153">
        <f t="shared" si="3"/>
        <v>0</v>
      </c>
      <c r="Y9" s="153">
        <f t="shared" si="3"/>
        <v>0</v>
      </c>
      <c r="Z9" s="153">
        <f t="shared" si="3"/>
        <v>0</v>
      </c>
      <c r="AA9" s="153">
        <f t="shared" si="3"/>
        <v>0</v>
      </c>
      <c r="AB9" s="153">
        <f t="shared" si="3"/>
        <v>0</v>
      </c>
      <c r="AC9" s="153">
        <f t="shared" si="3"/>
        <v>0</v>
      </c>
      <c r="AD9" s="153">
        <f t="shared" si="3"/>
        <v>0</v>
      </c>
      <c r="AE9" s="153">
        <f t="shared" si="3"/>
        <v>0</v>
      </c>
      <c r="AF9" s="153">
        <f t="shared" si="3"/>
        <v>0</v>
      </c>
      <c r="AG9" s="153">
        <f t="shared" si="3"/>
        <v>0</v>
      </c>
      <c r="AH9" s="153">
        <f t="shared" si="3"/>
        <v>0</v>
      </c>
      <c r="AI9" s="153">
        <f t="shared" si="3"/>
        <v>0</v>
      </c>
      <c r="AJ9" s="153">
        <f t="shared" si="3"/>
        <v>0</v>
      </c>
      <c r="AK9" s="153">
        <f t="shared" si="3"/>
        <v>0</v>
      </c>
      <c r="AL9" s="153">
        <f t="shared" si="3"/>
        <v>0</v>
      </c>
    </row>
    <row r="10" spans="1:38" s="136" customFormat="1" ht="17.25" customHeight="1">
      <c r="A10" s="149" t="s">
        <v>1198</v>
      </c>
      <c r="B10" s="150">
        <f>SUM(C10,'表七(2)'!B10)</f>
        <v>0</v>
      </c>
      <c r="C10" s="150">
        <f t="shared" si="1"/>
        <v>0</v>
      </c>
      <c r="D10" s="157"/>
      <c r="E10" s="157"/>
      <c r="F10" s="157"/>
      <c r="G10" s="157"/>
      <c r="H10" s="157"/>
      <c r="I10" s="157"/>
      <c r="J10" s="162"/>
      <c r="K10" s="157"/>
      <c r="L10" s="162"/>
      <c r="M10" s="162"/>
      <c r="N10" s="162"/>
      <c r="O10" s="157"/>
      <c r="P10" s="157"/>
      <c r="Q10" s="157"/>
      <c r="R10" s="157"/>
      <c r="S10" s="162"/>
      <c r="T10" s="162"/>
      <c r="U10" s="162"/>
      <c r="V10" s="162"/>
      <c r="W10" s="157"/>
      <c r="X10" s="157"/>
      <c r="Y10" s="157"/>
      <c r="Z10" s="157"/>
      <c r="AA10" s="157"/>
      <c r="AB10" s="157"/>
      <c r="AC10" s="157"/>
      <c r="AD10" s="157"/>
      <c r="AE10" s="157"/>
      <c r="AF10" s="157"/>
      <c r="AG10" s="157"/>
      <c r="AH10" s="157"/>
      <c r="AI10" s="157"/>
      <c r="AJ10" s="157"/>
      <c r="AK10" s="157"/>
      <c r="AL10" s="157"/>
    </row>
    <row r="11" spans="1:38" s="136" customFormat="1" ht="17.25" customHeight="1">
      <c r="A11" s="154" t="s">
        <v>1199</v>
      </c>
      <c r="B11" s="155">
        <f>SUM(C11,'表七(2)'!B11)</f>
        <v>0</v>
      </c>
      <c r="C11" s="155">
        <f>C12+C13+C14+C15+C16+C17+C18</f>
        <v>0</v>
      </c>
      <c r="D11" s="155">
        <f aca="true" t="shared" si="4" ref="D11:AL11">D12+D13+D14+D15+D16+D17+D18</f>
        <v>0</v>
      </c>
      <c r="E11" s="155">
        <f t="shared" si="4"/>
        <v>0</v>
      </c>
      <c r="F11" s="155">
        <f t="shared" si="4"/>
        <v>0</v>
      </c>
      <c r="G11" s="155">
        <f t="shared" si="4"/>
        <v>0</v>
      </c>
      <c r="H11" s="155">
        <f t="shared" si="4"/>
        <v>0</v>
      </c>
      <c r="I11" s="155">
        <f t="shared" si="4"/>
        <v>0</v>
      </c>
      <c r="J11" s="155">
        <f t="shared" si="4"/>
        <v>0</v>
      </c>
      <c r="K11" s="155">
        <f t="shared" si="4"/>
        <v>0</v>
      </c>
      <c r="L11" s="155">
        <f t="shared" si="4"/>
        <v>0</v>
      </c>
      <c r="M11" s="155">
        <f t="shared" si="4"/>
        <v>0</v>
      </c>
      <c r="N11" s="155">
        <f t="shared" si="4"/>
        <v>0</v>
      </c>
      <c r="O11" s="155">
        <f t="shared" si="4"/>
        <v>0</v>
      </c>
      <c r="P11" s="155">
        <f t="shared" si="4"/>
        <v>0</v>
      </c>
      <c r="Q11" s="155">
        <f t="shared" si="4"/>
        <v>0</v>
      </c>
      <c r="R11" s="155">
        <f t="shared" si="4"/>
        <v>0</v>
      </c>
      <c r="S11" s="155">
        <f t="shared" si="4"/>
        <v>0</v>
      </c>
      <c r="T11" s="155">
        <f t="shared" si="4"/>
        <v>0</v>
      </c>
      <c r="U11" s="155">
        <f t="shared" si="4"/>
        <v>0</v>
      </c>
      <c r="V11" s="155">
        <f t="shared" si="4"/>
        <v>0</v>
      </c>
      <c r="W11" s="155">
        <f t="shared" si="4"/>
        <v>0</v>
      </c>
      <c r="X11" s="155">
        <f t="shared" si="4"/>
        <v>0</v>
      </c>
      <c r="Y11" s="155">
        <f t="shared" si="4"/>
        <v>0</v>
      </c>
      <c r="Z11" s="155">
        <f t="shared" si="4"/>
        <v>0</v>
      </c>
      <c r="AA11" s="155">
        <f t="shared" si="4"/>
        <v>0</v>
      </c>
      <c r="AB11" s="155">
        <f t="shared" si="4"/>
        <v>0</v>
      </c>
      <c r="AC11" s="155">
        <f t="shared" si="4"/>
        <v>0</v>
      </c>
      <c r="AD11" s="155">
        <f t="shared" si="4"/>
        <v>0</v>
      </c>
      <c r="AE11" s="155">
        <f t="shared" si="4"/>
        <v>0</v>
      </c>
      <c r="AF11" s="155">
        <f t="shared" si="4"/>
        <v>0</v>
      </c>
      <c r="AG11" s="155">
        <f t="shared" si="4"/>
        <v>0</v>
      </c>
      <c r="AH11" s="155">
        <f t="shared" si="4"/>
        <v>0</v>
      </c>
      <c r="AI11" s="155">
        <f t="shared" si="4"/>
        <v>0</v>
      </c>
      <c r="AJ11" s="155">
        <f t="shared" si="4"/>
        <v>0</v>
      </c>
      <c r="AK11" s="155">
        <f t="shared" si="4"/>
        <v>0</v>
      </c>
      <c r="AL11" s="155">
        <f t="shared" si="4"/>
        <v>0</v>
      </c>
    </row>
    <row r="12" spans="1:38" s="136" customFormat="1" ht="17.25" customHeight="1">
      <c r="A12" s="156" t="s">
        <v>1200</v>
      </c>
      <c r="B12" s="150">
        <f>SUM(C12,'表七(2)'!B12)</f>
        <v>0</v>
      </c>
      <c r="C12" s="150">
        <f t="shared" si="1"/>
        <v>0</v>
      </c>
      <c r="D12" s="157"/>
      <c r="E12" s="157"/>
      <c r="F12" s="157"/>
      <c r="G12" s="157"/>
      <c r="H12" s="157"/>
      <c r="I12" s="157"/>
      <c r="J12" s="162"/>
      <c r="K12" s="157"/>
      <c r="L12" s="162"/>
      <c r="M12" s="162"/>
      <c r="N12" s="162"/>
      <c r="O12" s="157"/>
      <c r="P12" s="157"/>
      <c r="Q12" s="157"/>
      <c r="R12" s="157"/>
      <c r="S12" s="162"/>
      <c r="T12" s="162"/>
      <c r="U12" s="162"/>
      <c r="V12" s="162"/>
      <c r="W12" s="157"/>
      <c r="X12" s="157"/>
      <c r="Y12" s="157"/>
      <c r="Z12" s="157"/>
      <c r="AA12" s="157"/>
      <c r="AB12" s="157"/>
      <c r="AC12" s="157"/>
      <c r="AD12" s="157"/>
      <c r="AE12" s="157"/>
      <c r="AF12" s="157"/>
      <c r="AG12" s="157"/>
      <c r="AH12" s="157"/>
      <c r="AI12" s="157"/>
      <c r="AJ12" s="157"/>
      <c r="AK12" s="157"/>
      <c r="AL12" s="157"/>
    </row>
    <row r="13" spans="1:38" s="136" customFormat="1" ht="17.25" customHeight="1">
      <c r="A13" s="156" t="s">
        <v>1201</v>
      </c>
      <c r="B13" s="150">
        <f>SUM(C13,'表七(2)'!B13)</f>
        <v>0</v>
      </c>
      <c r="C13" s="150">
        <f t="shared" si="1"/>
        <v>0</v>
      </c>
      <c r="D13" s="157"/>
      <c r="E13" s="157"/>
      <c r="F13" s="157"/>
      <c r="G13" s="157"/>
      <c r="H13" s="157"/>
      <c r="I13" s="157"/>
      <c r="J13" s="162"/>
      <c r="K13" s="157"/>
      <c r="L13" s="162"/>
      <c r="M13" s="162"/>
      <c r="N13" s="162"/>
      <c r="O13" s="157"/>
      <c r="P13" s="157"/>
      <c r="Q13" s="157"/>
      <c r="R13" s="157"/>
      <c r="S13" s="162"/>
      <c r="T13" s="162"/>
      <c r="U13" s="162"/>
      <c r="V13" s="162"/>
      <c r="W13" s="157"/>
      <c r="X13" s="157"/>
      <c r="Y13" s="157"/>
      <c r="Z13" s="157"/>
      <c r="AA13" s="157"/>
      <c r="AB13" s="157"/>
      <c r="AC13" s="157"/>
      <c r="AD13" s="157"/>
      <c r="AE13" s="157"/>
      <c r="AF13" s="157"/>
      <c r="AG13" s="157"/>
      <c r="AH13" s="157"/>
      <c r="AI13" s="157"/>
      <c r="AJ13" s="157"/>
      <c r="AK13" s="157"/>
      <c r="AL13" s="157"/>
    </row>
    <row r="14" spans="1:38" s="136" customFormat="1" ht="17.25" customHeight="1">
      <c r="A14" s="156" t="s">
        <v>1202</v>
      </c>
      <c r="B14" s="150">
        <f>SUM(C14,'表七(2)'!B14)</f>
        <v>0</v>
      </c>
      <c r="C14" s="150">
        <f t="shared" si="1"/>
        <v>0</v>
      </c>
      <c r="D14" s="157"/>
      <c r="E14" s="157"/>
      <c r="F14" s="157"/>
      <c r="G14" s="157"/>
      <c r="H14" s="157"/>
      <c r="I14" s="157"/>
      <c r="J14" s="162"/>
      <c r="K14" s="157"/>
      <c r="L14" s="162"/>
      <c r="M14" s="162"/>
      <c r="N14" s="162"/>
      <c r="O14" s="157"/>
      <c r="P14" s="157"/>
      <c r="Q14" s="157"/>
      <c r="R14" s="157"/>
      <c r="S14" s="162"/>
      <c r="T14" s="162"/>
      <c r="U14" s="162"/>
      <c r="V14" s="162"/>
      <c r="W14" s="157"/>
      <c r="X14" s="157"/>
      <c r="Y14" s="157"/>
      <c r="Z14" s="157"/>
      <c r="AA14" s="157"/>
      <c r="AB14" s="157"/>
      <c r="AC14" s="157"/>
      <c r="AD14" s="157"/>
      <c r="AE14" s="157"/>
      <c r="AF14" s="157"/>
      <c r="AG14" s="157"/>
      <c r="AH14" s="157"/>
      <c r="AI14" s="157"/>
      <c r="AJ14" s="157"/>
      <c r="AK14" s="157"/>
      <c r="AL14" s="157"/>
    </row>
    <row r="15" spans="1:38" s="136" customFormat="1" ht="17.25" customHeight="1">
      <c r="A15" s="149" t="s">
        <v>1203</v>
      </c>
      <c r="B15" s="150">
        <f>SUM(C15,'表七(2)'!B15)</f>
        <v>0</v>
      </c>
      <c r="C15" s="150">
        <f t="shared" si="1"/>
        <v>0</v>
      </c>
      <c r="D15" s="157"/>
      <c r="E15" s="157"/>
      <c r="F15" s="157"/>
      <c r="G15" s="157"/>
      <c r="H15" s="157"/>
      <c r="I15" s="157"/>
      <c r="J15" s="162"/>
      <c r="K15" s="157"/>
      <c r="L15" s="162"/>
      <c r="M15" s="162"/>
      <c r="N15" s="162"/>
      <c r="O15" s="157"/>
      <c r="P15" s="157"/>
      <c r="Q15" s="157"/>
      <c r="R15" s="157"/>
      <c r="S15" s="162"/>
      <c r="T15" s="162"/>
      <c r="U15" s="162"/>
      <c r="V15" s="162"/>
      <c r="W15" s="157"/>
      <c r="X15" s="157"/>
      <c r="Y15" s="157"/>
      <c r="Z15" s="157"/>
      <c r="AA15" s="157"/>
      <c r="AB15" s="157"/>
      <c r="AC15" s="157"/>
      <c r="AD15" s="157"/>
      <c r="AE15" s="157"/>
      <c r="AF15" s="157"/>
      <c r="AG15" s="157"/>
      <c r="AH15" s="157"/>
      <c r="AI15" s="157"/>
      <c r="AJ15" s="157"/>
      <c r="AK15" s="157"/>
      <c r="AL15" s="157"/>
    </row>
    <row r="16" spans="1:38" s="136" customFormat="1" ht="17.25" customHeight="1">
      <c r="A16" s="156" t="s">
        <v>1204</v>
      </c>
      <c r="B16" s="150">
        <f>SUM(C16,'表七(2)'!B16)</f>
        <v>0</v>
      </c>
      <c r="C16" s="150">
        <f t="shared" si="1"/>
        <v>0</v>
      </c>
      <c r="D16" s="157"/>
      <c r="E16" s="157"/>
      <c r="F16" s="157"/>
      <c r="G16" s="157"/>
      <c r="H16" s="157"/>
      <c r="I16" s="157"/>
      <c r="J16" s="162"/>
      <c r="K16" s="157"/>
      <c r="L16" s="162"/>
      <c r="M16" s="162"/>
      <c r="N16" s="162"/>
      <c r="O16" s="157"/>
      <c r="P16" s="157"/>
      <c r="Q16" s="157"/>
      <c r="R16" s="157"/>
      <c r="S16" s="162"/>
      <c r="T16" s="162"/>
      <c r="U16" s="162"/>
      <c r="V16" s="162"/>
      <c r="W16" s="157"/>
      <c r="X16" s="157"/>
      <c r="Y16" s="157"/>
      <c r="Z16" s="157"/>
      <c r="AA16" s="157"/>
      <c r="AB16" s="157"/>
      <c r="AC16" s="157"/>
      <c r="AD16" s="157"/>
      <c r="AE16" s="157"/>
      <c r="AF16" s="157"/>
      <c r="AG16" s="157"/>
      <c r="AH16" s="157"/>
      <c r="AI16" s="157"/>
      <c r="AJ16" s="157"/>
      <c r="AK16" s="157"/>
      <c r="AL16" s="157"/>
    </row>
    <row r="17" spans="1:38" s="136" customFormat="1" ht="17.25" customHeight="1">
      <c r="A17" s="158" t="s">
        <v>1205</v>
      </c>
      <c r="B17" s="150">
        <f>SUM(C17,'表七(2)'!B17)</f>
        <v>0</v>
      </c>
      <c r="C17" s="150">
        <f t="shared" si="1"/>
        <v>0</v>
      </c>
      <c r="D17" s="157"/>
      <c r="E17" s="157"/>
      <c r="F17" s="157"/>
      <c r="G17" s="157"/>
      <c r="H17" s="157"/>
      <c r="I17" s="157"/>
      <c r="J17" s="162"/>
      <c r="K17" s="157"/>
      <c r="L17" s="162"/>
      <c r="M17" s="162"/>
      <c r="N17" s="162"/>
      <c r="O17" s="157"/>
      <c r="P17" s="157"/>
      <c r="Q17" s="157"/>
      <c r="R17" s="157"/>
      <c r="S17" s="162"/>
      <c r="T17" s="162"/>
      <c r="U17" s="162"/>
      <c r="V17" s="162"/>
      <c r="W17" s="157"/>
      <c r="X17" s="157"/>
      <c r="Y17" s="157"/>
      <c r="Z17" s="157"/>
      <c r="AA17" s="157"/>
      <c r="AB17" s="157"/>
      <c r="AC17" s="157"/>
      <c r="AD17" s="157"/>
      <c r="AE17" s="157"/>
      <c r="AF17" s="157"/>
      <c r="AG17" s="157"/>
      <c r="AH17" s="157"/>
      <c r="AI17" s="157"/>
      <c r="AJ17" s="157"/>
      <c r="AK17" s="157"/>
      <c r="AL17" s="157"/>
    </row>
    <row r="18" spans="1:38" s="136" customFormat="1" ht="15.75" customHeight="1">
      <c r="A18" s="158" t="s">
        <v>1206</v>
      </c>
      <c r="B18" s="150">
        <f>SUM(C18,'表七(2)'!B18)</f>
        <v>0</v>
      </c>
      <c r="C18" s="150">
        <f t="shared" si="1"/>
        <v>0</v>
      </c>
      <c r="D18" s="157"/>
      <c r="E18" s="157"/>
      <c r="F18" s="157"/>
      <c r="G18" s="157"/>
      <c r="H18" s="157"/>
      <c r="I18" s="157"/>
      <c r="J18" s="162"/>
      <c r="K18" s="157"/>
      <c r="L18" s="162"/>
      <c r="M18" s="162"/>
      <c r="N18" s="162"/>
      <c r="O18" s="157"/>
      <c r="P18" s="157"/>
      <c r="Q18" s="157"/>
      <c r="R18" s="157"/>
      <c r="S18" s="162"/>
      <c r="T18" s="162"/>
      <c r="U18" s="162"/>
      <c r="V18" s="162"/>
      <c r="W18" s="157"/>
      <c r="X18" s="157"/>
      <c r="Y18" s="157"/>
      <c r="Z18" s="157"/>
      <c r="AA18" s="157"/>
      <c r="AB18" s="157"/>
      <c r="AC18" s="157"/>
      <c r="AD18" s="157"/>
      <c r="AE18" s="157"/>
      <c r="AF18" s="157"/>
      <c r="AG18" s="157"/>
      <c r="AH18" s="157"/>
      <c r="AI18" s="157"/>
      <c r="AJ18" s="157"/>
      <c r="AK18" s="157"/>
      <c r="AL18" s="157"/>
    </row>
    <row r="19" spans="1:38" s="136" customFormat="1" ht="15.75" customHeight="1">
      <c r="A19" s="159" t="s">
        <v>1207</v>
      </c>
      <c r="B19" s="153">
        <f>SUM(C19,'表七(2)'!B19)</f>
        <v>0</v>
      </c>
      <c r="C19" s="153">
        <f>C20+C21</f>
        <v>0</v>
      </c>
      <c r="D19" s="153">
        <f aca="true" t="shared" si="5" ref="D19:AL19">D20+D21</f>
        <v>0</v>
      </c>
      <c r="E19" s="153">
        <f t="shared" si="5"/>
        <v>0</v>
      </c>
      <c r="F19" s="153">
        <f t="shared" si="5"/>
        <v>0</v>
      </c>
      <c r="G19" s="153">
        <f t="shared" si="5"/>
        <v>0</v>
      </c>
      <c r="H19" s="153">
        <f t="shared" si="5"/>
        <v>0</v>
      </c>
      <c r="I19" s="153">
        <f t="shared" si="5"/>
        <v>0</v>
      </c>
      <c r="J19" s="153">
        <f t="shared" si="5"/>
        <v>0</v>
      </c>
      <c r="K19" s="153">
        <f t="shared" si="5"/>
        <v>0</v>
      </c>
      <c r="L19" s="153">
        <f t="shared" si="5"/>
        <v>0</v>
      </c>
      <c r="M19" s="153">
        <f t="shared" si="5"/>
        <v>0</v>
      </c>
      <c r="N19" s="153">
        <f t="shared" si="5"/>
        <v>0</v>
      </c>
      <c r="O19" s="153">
        <f t="shared" si="5"/>
        <v>0</v>
      </c>
      <c r="P19" s="153">
        <f t="shared" si="5"/>
        <v>0</v>
      </c>
      <c r="Q19" s="153">
        <f t="shared" si="5"/>
        <v>0</v>
      </c>
      <c r="R19" s="153">
        <f t="shared" si="5"/>
        <v>0</v>
      </c>
      <c r="S19" s="153">
        <f t="shared" si="5"/>
        <v>0</v>
      </c>
      <c r="T19" s="153">
        <f t="shared" si="5"/>
        <v>0</v>
      </c>
      <c r="U19" s="153">
        <f t="shared" si="5"/>
        <v>0</v>
      </c>
      <c r="V19" s="153">
        <f t="shared" si="5"/>
        <v>0</v>
      </c>
      <c r="W19" s="153">
        <f t="shared" si="5"/>
        <v>0</v>
      </c>
      <c r="X19" s="153">
        <f t="shared" si="5"/>
        <v>0</v>
      </c>
      <c r="Y19" s="153">
        <f t="shared" si="5"/>
        <v>0</v>
      </c>
      <c r="Z19" s="153">
        <f t="shared" si="5"/>
        <v>0</v>
      </c>
      <c r="AA19" s="153">
        <f t="shared" si="5"/>
        <v>0</v>
      </c>
      <c r="AB19" s="153">
        <f t="shared" si="5"/>
        <v>0</v>
      </c>
      <c r="AC19" s="153">
        <f t="shared" si="5"/>
        <v>0</v>
      </c>
      <c r="AD19" s="153">
        <f t="shared" si="5"/>
        <v>0</v>
      </c>
      <c r="AE19" s="153">
        <f t="shared" si="5"/>
        <v>0</v>
      </c>
      <c r="AF19" s="153">
        <f t="shared" si="5"/>
        <v>0</v>
      </c>
      <c r="AG19" s="153">
        <f t="shared" si="5"/>
        <v>0</v>
      </c>
      <c r="AH19" s="153">
        <f t="shared" si="5"/>
        <v>0</v>
      </c>
      <c r="AI19" s="153">
        <f t="shared" si="5"/>
        <v>0</v>
      </c>
      <c r="AJ19" s="153">
        <f t="shared" si="5"/>
        <v>0</v>
      </c>
      <c r="AK19" s="153">
        <f t="shared" si="5"/>
        <v>0</v>
      </c>
      <c r="AL19" s="153">
        <f t="shared" si="5"/>
        <v>0</v>
      </c>
    </row>
    <row r="20" spans="1:38" s="136" customFormat="1" ht="15.75" customHeight="1">
      <c r="A20" s="158" t="s">
        <v>1208</v>
      </c>
      <c r="B20" s="150">
        <f>SUM(C20,'表七(2)'!B20)</f>
        <v>0</v>
      </c>
      <c r="C20" s="150">
        <f>SUM(D20:AA20)</f>
        <v>0</v>
      </c>
      <c r="D20" s="157"/>
      <c r="E20" s="157"/>
      <c r="F20" s="157"/>
      <c r="G20" s="157"/>
      <c r="H20" s="157"/>
      <c r="I20" s="157"/>
      <c r="J20" s="162"/>
      <c r="K20" s="157"/>
      <c r="L20" s="162"/>
      <c r="M20" s="162"/>
      <c r="N20" s="162"/>
      <c r="O20" s="157"/>
      <c r="P20" s="157"/>
      <c r="Q20" s="157"/>
      <c r="R20" s="157"/>
      <c r="S20" s="162"/>
      <c r="T20" s="162"/>
      <c r="U20" s="162"/>
      <c r="V20" s="162"/>
      <c r="W20" s="157"/>
      <c r="X20" s="157"/>
      <c r="Y20" s="157"/>
      <c r="Z20" s="157"/>
      <c r="AA20" s="157"/>
      <c r="AB20" s="157"/>
      <c r="AC20" s="157"/>
      <c r="AD20" s="157"/>
      <c r="AE20" s="157"/>
      <c r="AF20" s="157"/>
      <c r="AG20" s="157"/>
      <c r="AH20" s="157"/>
      <c r="AI20" s="157"/>
      <c r="AJ20" s="157"/>
      <c r="AK20" s="157"/>
      <c r="AL20" s="157"/>
    </row>
    <row r="21" spans="1:38" s="136" customFormat="1" ht="15.75" customHeight="1">
      <c r="A21" s="160" t="s">
        <v>1199</v>
      </c>
      <c r="B21" s="155">
        <f>SUM(C21,'表七(2)'!B21)</f>
        <v>0</v>
      </c>
      <c r="C21" s="155">
        <f>SUM(C22:C24)</f>
        <v>0</v>
      </c>
      <c r="D21" s="155">
        <f aca="true" t="shared" si="6" ref="D21:AL21">SUM(D22:D24)</f>
        <v>0</v>
      </c>
      <c r="E21" s="155">
        <f t="shared" si="6"/>
        <v>0</v>
      </c>
      <c r="F21" s="155">
        <f t="shared" si="6"/>
        <v>0</v>
      </c>
      <c r="G21" s="155">
        <f t="shared" si="6"/>
        <v>0</v>
      </c>
      <c r="H21" s="155">
        <f t="shared" si="6"/>
        <v>0</v>
      </c>
      <c r="I21" s="155">
        <f t="shared" si="6"/>
        <v>0</v>
      </c>
      <c r="J21" s="155">
        <f t="shared" si="6"/>
        <v>0</v>
      </c>
      <c r="K21" s="155">
        <f t="shared" si="6"/>
        <v>0</v>
      </c>
      <c r="L21" s="155">
        <f t="shared" si="6"/>
        <v>0</v>
      </c>
      <c r="M21" s="155">
        <f t="shared" si="6"/>
        <v>0</v>
      </c>
      <c r="N21" s="155">
        <f t="shared" si="6"/>
        <v>0</v>
      </c>
      <c r="O21" s="155">
        <f t="shared" si="6"/>
        <v>0</v>
      </c>
      <c r="P21" s="155">
        <f t="shared" si="6"/>
        <v>0</v>
      </c>
      <c r="Q21" s="155">
        <f t="shared" si="6"/>
        <v>0</v>
      </c>
      <c r="R21" s="155">
        <f t="shared" si="6"/>
        <v>0</v>
      </c>
      <c r="S21" s="155">
        <f t="shared" si="6"/>
        <v>0</v>
      </c>
      <c r="T21" s="155">
        <f t="shared" si="6"/>
        <v>0</v>
      </c>
      <c r="U21" s="155">
        <f t="shared" si="6"/>
        <v>0</v>
      </c>
      <c r="V21" s="155">
        <f t="shared" si="6"/>
        <v>0</v>
      </c>
      <c r="W21" s="155">
        <f t="shared" si="6"/>
        <v>0</v>
      </c>
      <c r="X21" s="155">
        <f t="shared" si="6"/>
        <v>0</v>
      </c>
      <c r="Y21" s="155">
        <f t="shared" si="6"/>
        <v>0</v>
      </c>
      <c r="Z21" s="155">
        <f t="shared" si="6"/>
        <v>0</v>
      </c>
      <c r="AA21" s="155">
        <f t="shared" si="6"/>
        <v>0</v>
      </c>
      <c r="AB21" s="155">
        <f t="shared" si="6"/>
        <v>0</v>
      </c>
      <c r="AC21" s="155">
        <f t="shared" si="6"/>
        <v>0</v>
      </c>
      <c r="AD21" s="155">
        <f t="shared" si="6"/>
        <v>0</v>
      </c>
      <c r="AE21" s="155">
        <f t="shared" si="6"/>
        <v>0</v>
      </c>
      <c r="AF21" s="155">
        <f t="shared" si="6"/>
        <v>0</v>
      </c>
      <c r="AG21" s="155">
        <f t="shared" si="6"/>
        <v>0</v>
      </c>
      <c r="AH21" s="155">
        <f t="shared" si="6"/>
        <v>0</v>
      </c>
      <c r="AI21" s="155">
        <f t="shared" si="6"/>
        <v>0</v>
      </c>
      <c r="AJ21" s="155">
        <f t="shared" si="6"/>
        <v>0</v>
      </c>
      <c r="AK21" s="155">
        <f t="shared" si="6"/>
        <v>0</v>
      </c>
      <c r="AL21" s="155">
        <f t="shared" si="6"/>
        <v>0</v>
      </c>
    </row>
    <row r="22" spans="1:38" s="136" customFormat="1" ht="15.75" customHeight="1">
      <c r="A22" s="158" t="s">
        <v>1209</v>
      </c>
      <c r="B22" s="150">
        <f>SUM(C22,'表七(2)'!B22)</f>
        <v>0</v>
      </c>
      <c r="C22" s="150">
        <f>SUM(D22:AA22)</f>
        <v>0</v>
      </c>
      <c r="D22" s="157"/>
      <c r="E22" s="157"/>
      <c r="F22" s="157"/>
      <c r="G22" s="157"/>
      <c r="H22" s="157"/>
      <c r="I22" s="157"/>
      <c r="J22" s="162"/>
      <c r="K22" s="157"/>
      <c r="L22" s="162"/>
      <c r="M22" s="162"/>
      <c r="N22" s="162"/>
      <c r="O22" s="157"/>
      <c r="P22" s="157"/>
      <c r="Q22" s="157"/>
      <c r="R22" s="157"/>
      <c r="S22" s="162"/>
      <c r="T22" s="162"/>
      <c r="U22" s="162"/>
      <c r="V22" s="162"/>
      <c r="W22" s="157"/>
      <c r="X22" s="157"/>
      <c r="Y22" s="157"/>
      <c r="Z22" s="157"/>
      <c r="AA22" s="157"/>
      <c r="AB22" s="157"/>
      <c r="AC22" s="157"/>
      <c r="AD22" s="157"/>
      <c r="AE22" s="157"/>
      <c r="AF22" s="157"/>
      <c r="AG22" s="157"/>
      <c r="AH22" s="157"/>
      <c r="AI22" s="157"/>
      <c r="AJ22" s="157"/>
      <c r="AK22" s="157"/>
      <c r="AL22" s="157"/>
    </row>
    <row r="23" spans="1:38" s="136" customFormat="1" ht="17.25" customHeight="1">
      <c r="A23" s="158" t="s">
        <v>1210</v>
      </c>
      <c r="B23" s="150">
        <f>SUM(C23,'表七(2)'!B23)</f>
        <v>0</v>
      </c>
      <c r="C23" s="150">
        <f>SUM(D23:AA23)</f>
        <v>0</v>
      </c>
      <c r="D23" s="157"/>
      <c r="E23" s="157"/>
      <c r="F23" s="157"/>
      <c r="G23" s="157"/>
      <c r="H23" s="157"/>
      <c r="I23" s="157"/>
      <c r="J23" s="162"/>
      <c r="K23" s="157"/>
      <c r="L23" s="162"/>
      <c r="M23" s="162"/>
      <c r="N23" s="162"/>
      <c r="O23" s="157"/>
      <c r="P23" s="157"/>
      <c r="Q23" s="157"/>
      <c r="R23" s="157"/>
      <c r="S23" s="162"/>
      <c r="T23" s="162"/>
      <c r="U23" s="162"/>
      <c r="V23" s="162"/>
      <c r="W23" s="157"/>
      <c r="X23" s="157"/>
      <c r="Y23" s="157"/>
      <c r="Z23" s="157"/>
      <c r="AA23" s="157"/>
      <c r="AB23" s="157"/>
      <c r="AC23" s="157"/>
      <c r="AD23" s="157"/>
      <c r="AE23" s="157"/>
      <c r="AF23" s="157"/>
      <c r="AG23" s="157"/>
      <c r="AH23" s="157"/>
      <c r="AI23" s="157"/>
      <c r="AJ23" s="157"/>
      <c r="AK23" s="157"/>
      <c r="AL23" s="157"/>
    </row>
    <row r="24" spans="1:38" s="136" customFormat="1" ht="17.25" customHeight="1">
      <c r="A24" s="158" t="s">
        <v>1211</v>
      </c>
      <c r="B24" s="150">
        <f>SUM(C24,'表七(2)'!B24)</f>
        <v>0</v>
      </c>
      <c r="C24" s="150">
        <f>SUM(D24:AA24)</f>
        <v>0</v>
      </c>
      <c r="D24" s="157"/>
      <c r="E24" s="157"/>
      <c r="F24" s="157"/>
      <c r="G24" s="157"/>
      <c r="H24" s="157"/>
      <c r="I24" s="157"/>
      <c r="J24" s="162"/>
      <c r="K24" s="157"/>
      <c r="L24" s="162"/>
      <c r="M24" s="162"/>
      <c r="N24" s="162"/>
      <c r="O24" s="157"/>
      <c r="P24" s="157"/>
      <c r="Q24" s="157"/>
      <c r="R24" s="157"/>
      <c r="S24" s="162"/>
      <c r="T24" s="162"/>
      <c r="U24" s="162"/>
      <c r="V24" s="162"/>
      <c r="W24" s="157"/>
      <c r="X24" s="157"/>
      <c r="Y24" s="157"/>
      <c r="Z24" s="157"/>
      <c r="AA24" s="157"/>
      <c r="AB24" s="157"/>
      <c r="AC24" s="157"/>
      <c r="AD24" s="157"/>
      <c r="AE24" s="157"/>
      <c r="AF24" s="157"/>
      <c r="AG24" s="157"/>
      <c r="AH24" s="157"/>
      <c r="AI24" s="157"/>
      <c r="AJ24" s="157"/>
      <c r="AK24" s="157"/>
      <c r="AL24" s="157"/>
    </row>
    <row r="25" spans="1:38" s="136" customFormat="1" ht="15.75" customHeight="1">
      <c r="A25" s="159" t="s">
        <v>1212</v>
      </c>
      <c r="B25" s="153">
        <f>SUM(C25,'表七(2)'!B25)</f>
        <v>203527</v>
      </c>
      <c r="C25" s="153">
        <f>C26+C27</f>
        <v>203527</v>
      </c>
      <c r="D25" s="153">
        <f>D26+D27</f>
        <v>-1243</v>
      </c>
      <c r="E25" s="153">
        <f aca="true" t="shared" si="7" ref="E25:AL25">E26+E27</f>
        <v>149484</v>
      </c>
      <c r="F25" s="153">
        <f t="shared" si="7"/>
        <v>13612</v>
      </c>
      <c r="G25" s="153">
        <f t="shared" si="7"/>
        <v>1080</v>
      </c>
      <c r="H25" s="153">
        <f t="shared" si="7"/>
        <v>0</v>
      </c>
      <c r="I25" s="153">
        <f t="shared" si="7"/>
        <v>78</v>
      </c>
      <c r="J25" s="153">
        <f t="shared" si="7"/>
        <v>2252</v>
      </c>
      <c r="K25" s="153">
        <f t="shared" si="7"/>
        <v>16943</v>
      </c>
      <c r="L25" s="153">
        <f t="shared" si="7"/>
        <v>14332</v>
      </c>
      <c r="M25" s="153">
        <f t="shared" si="7"/>
        <v>1915</v>
      </c>
      <c r="N25" s="153">
        <f t="shared" si="7"/>
        <v>0</v>
      </c>
      <c r="O25" s="153">
        <f t="shared" si="7"/>
        <v>0</v>
      </c>
      <c r="P25" s="153">
        <f t="shared" si="7"/>
        <v>0</v>
      </c>
      <c r="Q25" s="153">
        <f t="shared" si="7"/>
        <v>0</v>
      </c>
      <c r="R25" s="153">
        <f t="shared" si="7"/>
        <v>0</v>
      </c>
      <c r="S25" s="153">
        <f t="shared" si="7"/>
        <v>0</v>
      </c>
      <c r="T25" s="153">
        <f t="shared" si="7"/>
        <v>0</v>
      </c>
      <c r="U25" s="153">
        <f t="shared" si="7"/>
        <v>742</v>
      </c>
      <c r="V25" s="153">
        <f t="shared" si="7"/>
        <v>0</v>
      </c>
      <c r="W25" s="153">
        <f t="shared" si="7"/>
        <v>0</v>
      </c>
      <c r="X25" s="153">
        <f t="shared" si="7"/>
        <v>0</v>
      </c>
      <c r="Y25" s="153">
        <f t="shared" si="7"/>
        <v>56</v>
      </c>
      <c r="Z25" s="153">
        <f t="shared" si="7"/>
        <v>0</v>
      </c>
      <c r="AA25" s="153">
        <f t="shared" si="7"/>
        <v>0</v>
      </c>
      <c r="AB25" s="153">
        <f t="shared" si="7"/>
        <v>3692</v>
      </c>
      <c r="AC25" s="153">
        <f t="shared" si="7"/>
        <v>584</v>
      </c>
      <c r="AD25" s="153">
        <f t="shared" si="7"/>
        <v>0</v>
      </c>
      <c r="AE25" s="153">
        <f t="shared" si="7"/>
        <v>0</v>
      </c>
      <c r="AF25" s="153">
        <f t="shared" si="7"/>
        <v>0</v>
      </c>
      <c r="AG25" s="153">
        <f t="shared" si="7"/>
        <v>0</v>
      </c>
      <c r="AH25" s="153">
        <f t="shared" si="7"/>
        <v>0</v>
      </c>
      <c r="AI25" s="153">
        <f t="shared" si="7"/>
        <v>0</v>
      </c>
      <c r="AJ25" s="153">
        <f t="shared" si="7"/>
        <v>0</v>
      </c>
      <c r="AK25" s="153">
        <f t="shared" si="7"/>
        <v>0</v>
      </c>
      <c r="AL25" s="153">
        <f t="shared" si="7"/>
        <v>0</v>
      </c>
    </row>
    <row r="26" spans="1:38" s="136" customFormat="1" ht="17.25" customHeight="1">
      <c r="A26" s="158" t="s">
        <v>1213</v>
      </c>
      <c r="B26" s="150">
        <f>SUM(C26,'表七(2)'!B26)</f>
        <v>0</v>
      </c>
      <c r="C26" s="150">
        <f aca="true" t="shared" si="8" ref="C26:C31">SUM(D26:AA26)</f>
        <v>0</v>
      </c>
      <c r="D26" s="157"/>
      <c r="E26" s="157"/>
      <c r="F26" s="157"/>
      <c r="G26" s="157"/>
      <c r="H26" s="157"/>
      <c r="I26" s="157"/>
      <c r="J26" s="162"/>
      <c r="K26" s="157"/>
      <c r="L26" s="162"/>
      <c r="M26" s="162"/>
      <c r="N26" s="162"/>
      <c r="O26" s="157"/>
      <c r="P26" s="157"/>
      <c r="Q26" s="157"/>
      <c r="R26" s="157"/>
      <c r="S26" s="162"/>
      <c r="T26" s="162"/>
      <c r="U26" s="162"/>
      <c r="V26" s="162"/>
      <c r="W26" s="157"/>
      <c r="X26" s="157"/>
      <c r="Y26" s="157"/>
      <c r="Z26" s="157"/>
      <c r="AA26" s="157"/>
      <c r="AB26" s="157"/>
      <c r="AC26" s="157"/>
      <c r="AD26" s="157"/>
      <c r="AE26" s="157"/>
      <c r="AF26" s="157"/>
      <c r="AG26" s="157"/>
      <c r="AH26" s="157"/>
      <c r="AI26" s="157"/>
      <c r="AJ26" s="157"/>
      <c r="AK26" s="157"/>
      <c r="AL26" s="157"/>
    </row>
    <row r="27" spans="1:38" s="136" customFormat="1" ht="15.75" customHeight="1">
      <c r="A27" s="160" t="s">
        <v>1199</v>
      </c>
      <c r="B27" s="155">
        <f>SUM(C27,'表七(2)'!B27)</f>
        <v>203527</v>
      </c>
      <c r="C27" s="155">
        <f>C28+C29+C31+C32+C30</f>
        <v>203527</v>
      </c>
      <c r="D27" s="155">
        <f aca="true" t="shared" si="9" ref="D27:AL27">D28+D29+D31+D32+D30</f>
        <v>-1243</v>
      </c>
      <c r="E27" s="155">
        <f t="shared" si="9"/>
        <v>149484</v>
      </c>
      <c r="F27" s="155">
        <f t="shared" si="9"/>
        <v>13612</v>
      </c>
      <c r="G27" s="155">
        <f t="shared" si="9"/>
        <v>1080</v>
      </c>
      <c r="H27" s="155">
        <f t="shared" si="9"/>
        <v>0</v>
      </c>
      <c r="I27" s="155">
        <f t="shared" si="9"/>
        <v>78</v>
      </c>
      <c r="J27" s="155">
        <f t="shared" si="9"/>
        <v>2252</v>
      </c>
      <c r="K27" s="155">
        <f t="shared" si="9"/>
        <v>16943</v>
      </c>
      <c r="L27" s="155">
        <f t="shared" si="9"/>
        <v>14332</v>
      </c>
      <c r="M27" s="155">
        <f t="shared" si="9"/>
        <v>1915</v>
      </c>
      <c r="N27" s="155">
        <f t="shared" si="9"/>
        <v>0</v>
      </c>
      <c r="O27" s="155">
        <f t="shared" si="9"/>
        <v>0</v>
      </c>
      <c r="P27" s="155">
        <f t="shared" si="9"/>
        <v>0</v>
      </c>
      <c r="Q27" s="155">
        <f t="shared" si="9"/>
        <v>0</v>
      </c>
      <c r="R27" s="155">
        <f t="shared" si="9"/>
        <v>0</v>
      </c>
      <c r="S27" s="155">
        <f t="shared" si="9"/>
        <v>0</v>
      </c>
      <c r="T27" s="155">
        <f t="shared" si="9"/>
        <v>0</v>
      </c>
      <c r="U27" s="155">
        <f t="shared" si="9"/>
        <v>742</v>
      </c>
      <c r="V27" s="155">
        <f t="shared" si="9"/>
        <v>0</v>
      </c>
      <c r="W27" s="155">
        <f t="shared" si="9"/>
        <v>0</v>
      </c>
      <c r="X27" s="155">
        <f t="shared" si="9"/>
        <v>0</v>
      </c>
      <c r="Y27" s="155">
        <f t="shared" si="9"/>
        <v>56</v>
      </c>
      <c r="Z27" s="155">
        <f t="shared" si="9"/>
        <v>0</v>
      </c>
      <c r="AA27" s="155">
        <f t="shared" si="9"/>
        <v>0</v>
      </c>
      <c r="AB27" s="155">
        <f t="shared" si="9"/>
        <v>3692</v>
      </c>
      <c r="AC27" s="155">
        <f t="shared" si="9"/>
        <v>584</v>
      </c>
      <c r="AD27" s="155">
        <f t="shared" si="9"/>
        <v>0</v>
      </c>
      <c r="AE27" s="155">
        <f t="shared" si="9"/>
        <v>0</v>
      </c>
      <c r="AF27" s="155">
        <f t="shared" si="9"/>
        <v>0</v>
      </c>
      <c r="AG27" s="155">
        <f t="shared" si="9"/>
        <v>0</v>
      </c>
      <c r="AH27" s="155">
        <f t="shared" si="9"/>
        <v>0</v>
      </c>
      <c r="AI27" s="155">
        <f t="shared" si="9"/>
        <v>0</v>
      </c>
      <c r="AJ27" s="155">
        <f t="shared" si="9"/>
        <v>0</v>
      </c>
      <c r="AK27" s="155">
        <f t="shared" si="9"/>
        <v>0</v>
      </c>
      <c r="AL27" s="155">
        <f t="shared" si="9"/>
        <v>0</v>
      </c>
    </row>
    <row r="28" spans="1:38" s="136" customFormat="1" ht="17.25" customHeight="1">
      <c r="A28" s="158" t="s">
        <v>1214</v>
      </c>
      <c r="B28" s="150">
        <f>SUM(C28,'表七(2)'!B28)</f>
        <v>0</v>
      </c>
      <c r="C28" s="150">
        <f t="shared" si="8"/>
        <v>0</v>
      </c>
      <c r="D28" s="157"/>
      <c r="E28" s="157"/>
      <c r="F28" s="157"/>
      <c r="G28" s="157"/>
      <c r="H28" s="157"/>
      <c r="I28" s="157"/>
      <c r="J28" s="162"/>
      <c r="K28" s="157"/>
      <c r="L28" s="162"/>
      <c r="M28" s="162"/>
      <c r="N28" s="162"/>
      <c r="O28" s="157"/>
      <c r="P28" s="157"/>
      <c r="Q28" s="157"/>
      <c r="R28" s="157"/>
      <c r="S28" s="162"/>
      <c r="T28" s="162"/>
      <c r="U28" s="162"/>
      <c r="V28" s="162"/>
      <c r="W28" s="157"/>
      <c r="X28" s="157"/>
      <c r="Y28" s="157"/>
      <c r="Z28" s="157"/>
      <c r="AA28" s="157"/>
      <c r="AB28" s="157"/>
      <c r="AC28" s="157"/>
      <c r="AD28" s="157"/>
      <c r="AE28" s="157"/>
      <c r="AF28" s="157"/>
      <c r="AG28" s="157"/>
      <c r="AH28" s="157"/>
      <c r="AI28" s="157"/>
      <c r="AJ28" s="157"/>
      <c r="AK28" s="157"/>
      <c r="AL28" s="157"/>
    </row>
    <row r="29" spans="1:38" s="136" customFormat="1" ht="17.25" customHeight="1">
      <c r="A29" s="158" t="s">
        <v>1215</v>
      </c>
      <c r="B29" s="150">
        <f>SUM(C29,'表七(2)'!B29)</f>
        <v>0</v>
      </c>
      <c r="C29" s="150">
        <f t="shared" si="8"/>
        <v>0</v>
      </c>
      <c r="D29" s="157"/>
      <c r="E29" s="157"/>
      <c r="F29" s="157"/>
      <c r="G29" s="157"/>
      <c r="H29" s="157"/>
      <c r="I29" s="157"/>
      <c r="J29" s="162"/>
      <c r="K29" s="157"/>
      <c r="L29" s="162"/>
      <c r="M29" s="162"/>
      <c r="N29" s="162"/>
      <c r="O29" s="157"/>
      <c r="P29" s="157"/>
      <c r="Q29" s="157"/>
      <c r="R29" s="157"/>
      <c r="S29" s="162"/>
      <c r="T29" s="162"/>
      <c r="U29" s="162"/>
      <c r="V29" s="162"/>
      <c r="W29" s="157"/>
      <c r="X29" s="157"/>
      <c r="Y29" s="157"/>
      <c r="Z29" s="157"/>
      <c r="AA29" s="157"/>
      <c r="AB29" s="157"/>
      <c r="AC29" s="157"/>
      <c r="AD29" s="157"/>
      <c r="AE29" s="157"/>
      <c r="AF29" s="157"/>
      <c r="AG29" s="157"/>
      <c r="AH29" s="157"/>
      <c r="AI29" s="157"/>
      <c r="AJ29" s="157"/>
      <c r="AK29" s="157"/>
      <c r="AL29" s="157"/>
    </row>
    <row r="30" spans="1:38" s="136" customFormat="1" ht="17.25" customHeight="1">
      <c r="A30" s="158" t="s">
        <v>1216</v>
      </c>
      <c r="B30" s="150">
        <f>SUM(C30,'表七(2)'!B30)</f>
        <v>0</v>
      </c>
      <c r="C30" s="150">
        <f t="shared" si="8"/>
        <v>0</v>
      </c>
      <c r="D30" s="157"/>
      <c r="E30" s="157"/>
      <c r="F30" s="157"/>
      <c r="G30" s="157"/>
      <c r="H30" s="157"/>
      <c r="I30" s="157"/>
      <c r="J30" s="162"/>
      <c r="K30" s="157"/>
      <c r="L30" s="162"/>
      <c r="M30" s="162"/>
      <c r="N30" s="162"/>
      <c r="O30" s="157"/>
      <c r="P30" s="157"/>
      <c r="Q30" s="157"/>
      <c r="R30" s="157"/>
      <c r="S30" s="162"/>
      <c r="T30" s="162"/>
      <c r="U30" s="162"/>
      <c r="V30" s="162"/>
      <c r="W30" s="157"/>
      <c r="X30" s="157"/>
      <c r="Y30" s="157"/>
      <c r="Z30" s="157"/>
      <c r="AA30" s="157"/>
      <c r="AB30" s="157"/>
      <c r="AC30" s="157"/>
      <c r="AD30" s="157"/>
      <c r="AE30" s="157"/>
      <c r="AF30" s="157"/>
      <c r="AG30" s="157"/>
      <c r="AH30" s="157"/>
      <c r="AI30" s="157"/>
      <c r="AJ30" s="157"/>
      <c r="AK30" s="157"/>
      <c r="AL30" s="157"/>
    </row>
    <row r="31" spans="1:38" s="136" customFormat="1" ht="17.25" customHeight="1">
      <c r="A31" s="158" t="s">
        <v>1217</v>
      </c>
      <c r="B31" s="150">
        <f>SUM(C31,'表七(2)'!B31)</f>
        <v>0</v>
      </c>
      <c r="C31" s="150">
        <f t="shared" si="8"/>
        <v>0</v>
      </c>
      <c r="D31" s="157"/>
      <c r="E31" s="157"/>
      <c r="F31" s="157"/>
      <c r="G31" s="157"/>
      <c r="H31" s="157"/>
      <c r="I31" s="157"/>
      <c r="J31" s="162"/>
      <c r="K31" s="157"/>
      <c r="L31" s="162"/>
      <c r="M31" s="162"/>
      <c r="N31" s="162"/>
      <c r="O31" s="157"/>
      <c r="P31" s="157"/>
      <c r="Q31" s="157"/>
      <c r="R31" s="157"/>
      <c r="S31" s="162"/>
      <c r="T31" s="162"/>
      <c r="U31" s="162"/>
      <c r="V31" s="162"/>
      <c r="W31" s="157"/>
      <c r="X31" s="157"/>
      <c r="Y31" s="157"/>
      <c r="Z31" s="157"/>
      <c r="AA31" s="157"/>
      <c r="AB31" s="157"/>
      <c r="AC31" s="157"/>
      <c r="AD31" s="157"/>
      <c r="AE31" s="157"/>
      <c r="AF31" s="157"/>
      <c r="AG31" s="157"/>
      <c r="AH31" s="157"/>
      <c r="AI31" s="157"/>
      <c r="AJ31" s="157"/>
      <c r="AK31" s="157"/>
      <c r="AL31" s="157"/>
    </row>
    <row r="32" spans="1:38" s="136" customFormat="1" ht="17.25" customHeight="1">
      <c r="A32" s="158" t="s">
        <v>1218</v>
      </c>
      <c r="B32" s="150">
        <f>SUM(C32,'表七(2)'!B32)</f>
        <v>203527</v>
      </c>
      <c r="C32" s="150">
        <f>SUM(D32:AL32)</f>
        <v>203527</v>
      </c>
      <c r="D32" s="158">
        <v>-1243</v>
      </c>
      <c r="E32" s="158">
        <v>149484</v>
      </c>
      <c r="F32" s="158">
        <v>13612</v>
      </c>
      <c r="G32" s="158">
        <v>1080</v>
      </c>
      <c r="H32" s="158"/>
      <c r="I32" s="158">
        <v>78</v>
      </c>
      <c r="J32" s="158">
        <v>2252</v>
      </c>
      <c r="K32" s="158">
        <v>16943</v>
      </c>
      <c r="L32" s="158">
        <v>14332</v>
      </c>
      <c r="M32" s="158">
        <v>1915</v>
      </c>
      <c r="N32" s="158"/>
      <c r="O32" s="158"/>
      <c r="P32" s="158"/>
      <c r="Q32" s="158"/>
      <c r="R32" s="158"/>
      <c r="S32" s="158"/>
      <c r="T32" s="158"/>
      <c r="U32" s="158">
        <v>742</v>
      </c>
      <c r="V32" s="158"/>
      <c r="W32" s="158"/>
      <c r="X32" s="158"/>
      <c r="Y32" s="158">
        <v>56</v>
      </c>
      <c r="Z32" s="158"/>
      <c r="AA32" s="158"/>
      <c r="AB32" s="158">
        <v>3692</v>
      </c>
      <c r="AC32" s="158">
        <v>584</v>
      </c>
      <c r="AD32" s="158"/>
      <c r="AE32" s="158"/>
      <c r="AF32" s="158"/>
      <c r="AG32" s="158"/>
      <c r="AH32" s="158"/>
      <c r="AI32" s="158"/>
      <c r="AJ32" s="158"/>
      <c r="AK32" s="158"/>
      <c r="AL32" s="158"/>
    </row>
    <row r="33" spans="1:38" s="136" customFormat="1" ht="15.75" customHeight="1">
      <c r="A33" s="159" t="s">
        <v>1219</v>
      </c>
      <c r="B33" s="153">
        <f>SUM(C33,'表七(2)'!B33)</f>
        <v>0</v>
      </c>
      <c r="C33" s="153">
        <f>C34+C35</f>
        <v>0</v>
      </c>
      <c r="D33" s="153">
        <f aca="true" t="shared" si="10" ref="D33:AL33">D34+D35</f>
        <v>0</v>
      </c>
      <c r="E33" s="153">
        <f t="shared" si="10"/>
        <v>0</v>
      </c>
      <c r="F33" s="153">
        <f t="shared" si="10"/>
        <v>0</v>
      </c>
      <c r="G33" s="153">
        <f t="shared" si="10"/>
        <v>0</v>
      </c>
      <c r="H33" s="153">
        <f t="shared" si="10"/>
        <v>0</v>
      </c>
      <c r="I33" s="153">
        <f t="shared" si="10"/>
        <v>0</v>
      </c>
      <c r="J33" s="153">
        <f t="shared" si="10"/>
        <v>0</v>
      </c>
      <c r="K33" s="153">
        <f t="shared" si="10"/>
        <v>0</v>
      </c>
      <c r="L33" s="153">
        <f t="shared" si="10"/>
        <v>0</v>
      </c>
      <c r="M33" s="153">
        <f t="shared" si="10"/>
        <v>0</v>
      </c>
      <c r="N33" s="153">
        <f t="shared" si="10"/>
        <v>0</v>
      </c>
      <c r="O33" s="153">
        <f t="shared" si="10"/>
        <v>0</v>
      </c>
      <c r="P33" s="153">
        <f t="shared" si="10"/>
        <v>0</v>
      </c>
      <c r="Q33" s="153">
        <f t="shared" si="10"/>
        <v>0</v>
      </c>
      <c r="R33" s="153">
        <f t="shared" si="10"/>
        <v>0</v>
      </c>
      <c r="S33" s="153">
        <f t="shared" si="10"/>
        <v>0</v>
      </c>
      <c r="T33" s="153">
        <f t="shared" si="10"/>
        <v>0</v>
      </c>
      <c r="U33" s="153">
        <f t="shared" si="10"/>
        <v>0</v>
      </c>
      <c r="V33" s="153">
        <f t="shared" si="10"/>
        <v>0</v>
      </c>
      <c r="W33" s="153">
        <f t="shared" si="10"/>
        <v>0</v>
      </c>
      <c r="X33" s="153">
        <f t="shared" si="10"/>
        <v>0</v>
      </c>
      <c r="Y33" s="153">
        <f t="shared" si="10"/>
        <v>0</v>
      </c>
      <c r="Z33" s="153">
        <f t="shared" si="10"/>
        <v>0</v>
      </c>
      <c r="AA33" s="153">
        <f t="shared" si="10"/>
        <v>0</v>
      </c>
      <c r="AB33" s="153">
        <f t="shared" si="10"/>
        <v>0</v>
      </c>
      <c r="AC33" s="153">
        <f t="shared" si="10"/>
        <v>0</v>
      </c>
      <c r="AD33" s="153">
        <f t="shared" si="10"/>
        <v>0</v>
      </c>
      <c r="AE33" s="153">
        <f t="shared" si="10"/>
        <v>0</v>
      </c>
      <c r="AF33" s="153">
        <f t="shared" si="10"/>
        <v>0</v>
      </c>
      <c r="AG33" s="153">
        <f t="shared" si="10"/>
        <v>0</v>
      </c>
      <c r="AH33" s="153">
        <f t="shared" si="10"/>
        <v>0</v>
      </c>
      <c r="AI33" s="153">
        <f t="shared" si="10"/>
        <v>0</v>
      </c>
      <c r="AJ33" s="153">
        <f t="shared" si="10"/>
        <v>0</v>
      </c>
      <c r="AK33" s="153">
        <f t="shared" si="10"/>
        <v>0</v>
      </c>
      <c r="AL33" s="153">
        <f t="shared" si="10"/>
        <v>0</v>
      </c>
    </row>
    <row r="34" spans="1:38" s="136" customFormat="1" ht="17.25" customHeight="1">
      <c r="A34" s="158" t="s">
        <v>1220</v>
      </c>
      <c r="B34" s="150">
        <f>SUM(C34,'表七(2)'!B34)</f>
        <v>0</v>
      </c>
      <c r="C34" s="150">
        <f>SUM(D34:AA34)</f>
        <v>0</v>
      </c>
      <c r="D34" s="157"/>
      <c r="E34" s="157"/>
      <c r="F34" s="157"/>
      <c r="G34" s="157"/>
      <c r="H34" s="157"/>
      <c r="I34" s="157"/>
      <c r="J34" s="162"/>
      <c r="K34" s="157"/>
      <c r="L34" s="162"/>
      <c r="M34" s="162"/>
      <c r="N34" s="162"/>
      <c r="O34" s="157"/>
      <c r="P34" s="157"/>
      <c r="Q34" s="157"/>
      <c r="R34" s="157"/>
      <c r="S34" s="162"/>
      <c r="T34" s="162"/>
      <c r="U34" s="162"/>
      <c r="V34" s="162"/>
      <c r="W34" s="157"/>
      <c r="X34" s="157"/>
      <c r="Y34" s="157"/>
      <c r="Z34" s="157"/>
      <c r="AA34" s="157"/>
      <c r="AB34" s="157"/>
      <c r="AC34" s="157"/>
      <c r="AD34" s="157"/>
      <c r="AE34" s="157"/>
      <c r="AF34" s="157"/>
      <c r="AG34" s="157"/>
      <c r="AH34" s="157"/>
      <c r="AI34" s="157"/>
      <c r="AJ34" s="157"/>
      <c r="AK34" s="157"/>
      <c r="AL34" s="157"/>
    </row>
    <row r="35" spans="1:38" s="136" customFormat="1" ht="15.75" customHeight="1">
      <c r="A35" s="160" t="s">
        <v>1199</v>
      </c>
      <c r="B35" s="155">
        <f>SUM(C35,'表七(2)'!B35)</f>
        <v>0</v>
      </c>
      <c r="C35" s="155">
        <f>C36+C37+C38</f>
        <v>0</v>
      </c>
      <c r="D35" s="155">
        <f aca="true" t="shared" si="11" ref="D35:AL35">D36+D37+D38</f>
        <v>0</v>
      </c>
      <c r="E35" s="155">
        <f t="shared" si="11"/>
        <v>0</v>
      </c>
      <c r="F35" s="155">
        <f t="shared" si="11"/>
        <v>0</v>
      </c>
      <c r="G35" s="155">
        <f t="shared" si="11"/>
        <v>0</v>
      </c>
      <c r="H35" s="155">
        <f t="shared" si="11"/>
        <v>0</v>
      </c>
      <c r="I35" s="155">
        <f t="shared" si="11"/>
        <v>0</v>
      </c>
      <c r="J35" s="155">
        <f t="shared" si="11"/>
        <v>0</v>
      </c>
      <c r="K35" s="155">
        <f t="shared" si="11"/>
        <v>0</v>
      </c>
      <c r="L35" s="155">
        <f t="shared" si="11"/>
        <v>0</v>
      </c>
      <c r="M35" s="155">
        <f t="shared" si="11"/>
        <v>0</v>
      </c>
      <c r="N35" s="155">
        <f t="shared" si="11"/>
        <v>0</v>
      </c>
      <c r="O35" s="155">
        <f t="shared" si="11"/>
        <v>0</v>
      </c>
      <c r="P35" s="155">
        <f t="shared" si="11"/>
        <v>0</v>
      </c>
      <c r="Q35" s="155">
        <f t="shared" si="11"/>
        <v>0</v>
      </c>
      <c r="R35" s="155">
        <f t="shared" si="11"/>
        <v>0</v>
      </c>
      <c r="S35" s="155">
        <f t="shared" si="11"/>
        <v>0</v>
      </c>
      <c r="T35" s="155">
        <f t="shared" si="11"/>
        <v>0</v>
      </c>
      <c r="U35" s="155">
        <f t="shared" si="11"/>
        <v>0</v>
      </c>
      <c r="V35" s="155">
        <f t="shared" si="11"/>
        <v>0</v>
      </c>
      <c r="W35" s="155">
        <f t="shared" si="11"/>
        <v>0</v>
      </c>
      <c r="X35" s="155">
        <f t="shared" si="11"/>
        <v>0</v>
      </c>
      <c r="Y35" s="155">
        <f t="shared" si="11"/>
        <v>0</v>
      </c>
      <c r="Z35" s="155">
        <f t="shared" si="11"/>
        <v>0</v>
      </c>
      <c r="AA35" s="155">
        <f t="shared" si="11"/>
        <v>0</v>
      </c>
      <c r="AB35" s="155">
        <f t="shared" si="11"/>
        <v>0</v>
      </c>
      <c r="AC35" s="155">
        <f t="shared" si="11"/>
        <v>0</v>
      </c>
      <c r="AD35" s="155">
        <f t="shared" si="11"/>
        <v>0</v>
      </c>
      <c r="AE35" s="155">
        <f t="shared" si="11"/>
        <v>0</v>
      </c>
      <c r="AF35" s="155">
        <f t="shared" si="11"/>
        <v>0</v>
      </c>
      <c r="AG35" s="155">
        <f t="shared" si="11"/>
        <v>0</v>
      </c>
      <c r="AH35" s="155">
        <f t="shared" si="11"/>
        <v>0</v>
      </c>
      <c r="AI35" s="155">
        <f t="shared" si="11"/>
        <v>0</v>
      </c>
      <c r="AJ35" s="155">
        <f t="shared" si="11"/>
        <v>0</v>
      </c>
      <c r="AK35" s="155">
        <f t="shared" si="11"/>
        <v>0</v>
      </c>
      <c r="AL35" s="155">
        <f t="shared" si="11"/>
        <v>0</v>
      </c>
    </row>
    <row r="36" spans="1:38" s="136" customFormat="1" ht="17.25" customHeight="1">
      <c r="A36" s="158" t="s">
        <v>1221</v>
      </c>
      <c r="B36" s="150">
        <f>SUM(C36,'表七(2)'!B36)</f>
        <v>0</v>
      </c>
      <c r="C36" s="150">
        <f>SUM(D36:AA36)</f>
        <v>0</v>
      </c>
      <c r="D36" s="157"/>
      <c r="E36" s="157"/>
      <c r="F36" s="157"/>
      <c r="G36" s="157"/>
      <c r="H36" s="157"/>
      <c r="I36" s="157"/>
      <c r="J36" s="162"/>
      <c r="K36" s="157"/>
      <c r="L36" s="162"/>
      <c r="M36" s="162"/>
      <c r="N36" s="162"/>
      <c r="O36" s="157"/>
      <c r="P36" s="157"/>
      <c r="Q36" s="157"/>
      <c r="R36" s="157"/>
      <c r="S36" s="162"/>
      <c r="T36" s="162"/>
      <c r="U36" s="162"/>
      <c r="V36" s="162"/>
      <c r="W36" s="157"/>
      <c r="X36" s="157"/>
      <c r="Y36" s="157"/>
      <c r="Z36" s="157"/>
      <c r="AA36" s="157"/>
      <c r="AB36" s="157"/>
      <c r="AC36" s="157"/>
      <c r="AD36" s="157"/>
      <c r="AE36" s="157"/>
      <c r="AF36" s="157"/>
      <c r="AG36" s="157"/>
      <c r="AH36" s="157"/>
      <c r="AI36" s="157"/>
      <c r="AJ36" s="157"/>
      <c r="AK36" s="157"/>
      <c r="AL36" s="157"/>
    </row>
    <row r="37" spans="1:38" s="136" customFormat="1" ht="17.25" customHeight="1">
      <c r="A37" s="158" t="s">
        <v>1222</v>
      </c>
      <c r="B37" s="150">
        <f>SUM(C37,'表七(2)'!B37)</f>
        <v>0</v>
      </c>
      <c r="C37" s="150">
        <f>SUM(D37:AA37)</f>
        <v>0</v>
      </c>
      <c r="D37" s="157"/>
      <c r="E37" s="157"/>
      <c r="F37" s="157"/>
      <c r="G37" s="157"/>
      <c r="H37" s="157"/>
      <c r="I37" s="157"/>
      <c r="J37" s="162"/>
      <c r="K37" s="157"/>
      <c r="L37" s="162"/>
      <c r="M37" s="162"/>
      <c r="N37" s="162"/>
      <c r="O37" s="157"/>
      <c r="P37" s="157"/>
      <c r="Q37" s="157"/>
      <c r="R37" s="157"/>
      <c r="S37" s="162"/>
      <c r="T37" s="162"/>
      <c r="U37" s="162"/>
      <c r="V37" s="162"/>
      <c r="W37" s="157"/>
      <c r="X37" s="157"/>
      <c r="Y37" s="157"/>
      <c r="Z37" s="157"/>
      <c r="AA37" s="157"/>
      <c r="AB37" s="157"/>
      <c r="AC37" s="157"/>
      <c r="AD37" s="157"/>
      <c r="AE37" s="157"/>
      <c r="AF37" s="157"/>
      <c r="AG37" s="157"/>
      <c r="AH37" s="157"/>
      <c r="AI37" s="157"/>
      <c r="AJ37" s="157"/>
      <c r="AK37" s="157"/>
      <c r="AL37" s="157"/>
    </row>
    <row r="38" spans="1:38" s="136" customFormat="1" ht="17.25" customHeight="1">
      <c r="A38" s="158" t="s">
        <v>1223</v>
      </c>
      <c r="B38" s="150">
        <f>SUM(C38,'表七(2)'!B38)</f>
        <v>0</v>
      </c>
      <c r="C38" s="150">
        <f>SUM(D38:AA38)</f>
        <v>0</v>
      </c>
      <c r="D38" s="157"/>
      <c r="E38" s="157"/>
      <c r="F38" s="157"/>
      <c r="G38" s="157"/>
      <c r="H38" s="157"/>
      <c r="I38" s="157"/>
      <c r="J38" s="162"/>
      <c r="K38" s="157"/>
      <c r="L38" s="162"/>
      <c r="M38" s="162"/>
      <c r="N38" s="162"/>
      <c r="O38" s="157"/>
      <c r="P38" s="157"/>
      <c r="Q38" s="157"/>
      <c r="R38" s="157"/>
      <c r="S38" s="162"/>
      <c r="T38" s="162"/>
      <c r="U38" s="162"/>
      <c r="V38" s="162"/>
      <c r="W38" s="157"/>
      <c r="X38" s="157"/>
      <c r="Y38" s="157"/>
      <c r="Z38" s="157"/>
      <c r="AA38" s="157"/>
      <c r="AB38" s="157"/>
      <c r="AC38" s="157"/>
      <c r="AD38" s="157"/>
      <c r="AE38" s="157"/>
      <c r="AF38" s="157"/>
      <c r="AG38" s="157"/>
      <c r="AH38" s="157"/>
      <c r="AI38" s="157"/>
      <c r="AJ38" s="157"/>
      <c r="AK38" s="157"/>
      <c r="AL38" s="157"/>
    </row>
    <row r="39" spans="1:38" s="136" customFormat="1" ht="15.75" customHeight="1">
      <c r="A39" s="159" t="s">
        <v>1224</v>
      </c>
      <c r="B39" s="153">
        <f>SUM(C39,'表七(2)'!B39)</f>
        <v>0</v>
      </c>
      <c r="C39" s="153">
        <f>C40+C41</f>
        <v>0</v>
      </c>
      <c r="D39" s="153">
        <f aca="true" t="shared" si="12" ref="D39:AL39">D40+D41</f>
        <v>0</v>
      </c>
      <c r="E39" s="153">
        <f t="shared" si="12"/>
        <v>0</v>
      </c>
      <c r="F39" s="153">
        <f t="shared" si="12"/>
        <v>0</v>
      </c>
      <c r="G39" s="153">
        <f t="shared" si="12"/>
        <v>0</v>
      </c>
      <c r="H39" s="153">
        <f t="shared" si="12"/>
        <v>0</v>
      </c>
      <c r="I39" s="153">
        <f t="shared" si="12"/>
        <v>0</v>
      </c>
      <c r="J39" s="153">
        <f t="shared" si="12"/>
        <v>0</v>
      </c>
      <c r="K39" s="153">
        <f t="shared" si="12"/>
        <v>0</v>
      </c>
      <c r="L39" s="153">
        <f t="shared" si="12"/>
        <v>0</v>
      </c>
      <c r="M39" s="153">
        <f t="shared" si="12"/>
        <v>0</v>
      </c>
      <c r="N39" s="153">
        <f t="shared" si="12"/>
        <v>0</v>
      </c>
      <c r="O39" s="153">
        <f t="shared" si="12"/>
        <v>0</v>
      </c>
      <c r="P39" s="153">
        <f t="shared" si="12"/>
        <v>0</v>
      </c>
      <c r="Q39" s="153">
        <f t="shared" si="12"/>
        <v>0</v>
      </c>
      <c r="R39" s="153">
        <f t="shared" si="12"/>
        <v>0</v>
      </c>
      <c r="S39" s="153">
        <f t="shared" si="12"/>
        <v>0</v>
      </c>
      <c r="T39" s="153">
        <f t="shared" si="12"/>
        <v>0</v>
      </c>
      <c r="U39" s="153">
        <f t="shared" si="12"/>
        <v>0</v>
      </c>
      <c r="V39" s="153">
        <f t="shared" si="12"/>
        <v>0</v>
      </c>
      <c r="W39" s="153">
        <f t="shared" si="12"/>
        <v>0</v>
      </c>
      <c r="X39" s="153">
        <f t="shared" si="12"/>
        <v>0</v>
      </c>
      <c r="Y39" s="153">
        <f t="shared" si="12"/>
        <v>0</v>
      </c>
      <c r="Z39" s="153">
        <f t="shared" si="12"/>
        <v>0</v>
      </c>
      <c r="AA39" s="153">
        <f t="shared" si="12"/>
        <v>0</v>
      </c>
      <c r="AB39" s="153">
        <f t="shared" si="12"/>
        <v>0</v>
      </c>
      <c r="AC39" s="153">
        <f t="shared" si="12"/>
        <v>0</v>
      </c>
      <c r="AD39" s="153">
        <f t="shared" si="12"/>
        <v>0</v>
      </c>
      <c r="AE39" s="153">
        <f t="shared" si="12"/>
        <v>0</v>
      </c>
      <c r="AF39" s="153">
        <f t="shared" si="12"/>
        <v>0</v>
      </c>
      <c r="AG39" s="153">
        <f t="shared" si="12"/>
        <v>0</v>
      </c>
      <c r="AH39" s="153">
        <f t="shared" si="12"/>
        <v>0</v>
      </c>
      <c r="AI39" s="153">
        <f t="shared" si="12"/>
        <v>0</v>
      </c>
      <c r="AJ39" s="153">
        <f t="shared" si="12"/>
        <v>0</v>
      </c>
      <c r="AK39" s="153">
        <f t="shared" si="12"/>
        <v>0</v>
      </c>
      <c r="AL39" s="153">
        <f t="shared" si="12"/>
        <v>0</v>
      </c>
    </row>
    <row r="40" spans="1:38" s="136" customFormat="1" ht="17.25" customHeight="1">
      <c r="A40" s="158" t="s">
        <v>1225</v>
      </c>
      <c r="B40" s="150">
        <f>SUM(C40,'表七(2)'!B40)</f>
        <v>0</v>
      </c>
      <c r="C40" s="150">
        <f aca="true" t="shared" si="13" ref="C40:C46">SUM(D40:AA40)</f>
        <v>0</v>
      </c>
      <c r="D40" s="157"/>
      <c r="E40" s="157"/>
      <c r="F40" s="157"/>
      <c r="G40" s="157"/>
      <c r="H40" s="157"/>
      <c r="I40" s="157"/>
      <c r="J40" s="162"/>
      <c r="K40" s="157"/>
      <c r="L40" s="162"/>
      <c r="M40" s="162"/>
      <c r="N40" s="162"/>
      <c r="O40" s="157"/>
      <c r="P40" s="157"/>
      <c r="Q40" s="157"/>
      <c r="R40" s="157"/>
      <c r="S40" s="162"/>
      <c r="T40" s="162"/>
      <c r="U40" s="162"/>
      <c r="V40" s="162"/>
      <c r="W40" s="157"/>
      <c r="X40" s="157"/>
      <c r="Y40" s="157"/>
      <c r="Z40" s="157"/>
      <c r="AA40" s="157"/>
      <c r="AB40" s="157"/>
      <c r="AC40" s="157"/>
      <c r="AD40" s="157"/>
      <c r="AE40" s="157"/>
      <c r="AF40" s="157"/>
      <c r="AG40" s="157"/>
      <c r="AH40" s="157"/>
      <c r="AI40" s="157"/>
      <c r="AJ40" s="157"/>
      <c r="AK40" s="157"/>
      <c r="AL40" s="157"/>
    </row>
    <row r="41" spans="1:38" s="136" customFormat="1" ht="15.75" customHeight="1">
      <c r="A41" s="160" t="s">
        <v>1199</v>
      </c>
      <c r="B41" s="155">
        <f>SUM(C41,'表七(2)'!B41)</f>
        <v>0</v>
      </c>
      <c r="C41" s="155">
        <f>C42+C43+C44+C45+C46</f>
        <v>0</v>
      </c>
      <c r="D41" s="155">
        <f aca="true" t="shared" si="14" ref="D41:AL41">D42+D43+D44+D45+D46</f>
        <v>0</v>
      </c>
      <c r="E41" s="155">
        <f t="shared" si="14"/>
        <v>0</v>
      </c>
      <c r="F41" s="155">
        <f t="shared" si="14"/>
        <v>0</v>
      </c>
      <c r="G41" s="155">
        <f t="shared" si="14"/>
        <v>0</v>
      </c>
      <c r="H41" s="155">
        <f t="shared" si="14"/>
        <v>0</v>
      </c>
      <c r="I41" s="155">
        <f t="shared" si="14"/>
        <v>0</v>
      </c>
      <c r="J41" s="155">
        <f t="shared" si="14"/>
        <v>0</v>
      </c>
      <c r="K41" s="155">
        <f t="shared" si="14"/>
        <v>0</v>
      </c>
      <c r="L41" s="155">
        <f t="shared" si="14"/>
        <v>0</v>
      </c>
      <c r="M41" s="155">
        <f t="shared" si="14"/>
        <v>0</v>
      </c>
      <c r="N41" s="155">
        <f t="shared" si="14"/>
        <v>0</v>
      </c>
      <c r="O41" s="155">
        <f t="shared" si="14"/>
        <v>0</v>
      </c>
      <c r="P41" s="155">
        <f t="shared" si="14"/>
        <v>0</v>
      </c>
      <c r="Q41" s="155">
        <f t="shared" si="14"/>
        <v>0</v>
      </c>
      <c r="R41" s="155">
        <f t="shared" si="14"/>
        <v>0</v>
      </c>
      <c r="S41" s="155">
        <f t="shared" si="14"/>
        <v>0</v>
      </c>
      <c r="T41" s="155">
        <f t="shared" si="14"/>
        <v>0</v>
      </c>
      <c r="U41" s="155">
        <f t="shared" si="14"/>
        <v>0</v>
      </c>
      <c r="V41" s="155">
        <f t="shared" si="14"/>
        <v>0</v>
      </c>
      <c r="W41" s="155">
        <f t="shared" si="14"/>
        <v>0</v>
      </c>
      <c r="X41" s="155">
        <f t="shared" si="14"/>
        <v>0</v>
      </c>
      <c r="Y41" s="155">
        <f t="shared" si="14"/>
        <v>0</v>
      </c>
      <c r="Z41" s="155">
        <f t="shared" si="14"/>
        <v>0</v>
      </c>
      <c r="AA41" s="155">
        <f t="shared" si="14"/>
        <v>0</v>
      </c>
      <c r="AB41" s="155">
        <f t="shared" si="14"/>
        <v>0</v>
      </c>
      <c r="AC41" s="155">
        <f t="shared" si="14"/>
        <v>0</v>
      </c>
      <c r="AD41" s="155">
        <f t="shared" si="14"/>
        <v>0</v>
      </c>
      <c r="AE41" s="155">
        <f t="shared" si="14"/>
        <v>0</v>
      </c>
      <c r="AF41" s="155">
        <f t="shared" si="14"/>
        <v>0</v>
      </c>
      <c r="AG41" s="155">
        <f t="shared" si="14"/>
        <v>0</v>
      </c>
      <c r="AH41" s="155">
        <f t="shared" si="14"/>
        <v>0</v>
      </c>
      <c r="AI41" s="155">
        <f t="shared" si="14"/>
        <v>0</v>
      </c>
      <c r="AJ41" s="155">
        <f t="shared" si="14"/>
        <v>0</v>
      </c>
      <c r="AK41" s="155">
        <f t="shared" si="14"/>
        <v>0</v>
      </c>
      <c r="AL41" s="155">
        <f t="shared" si="14"/>
        <v>0</v>
      </c>
    </row>
    <row r="42" spans="1:38" s="136" customFormat="1" ht="17.25" customHeight="1">
      <c r="A42" s="158" t="s">
        <v>1226</v>
      </c>
      <c r="B42" s="150">
        <f>SUM(C42,'表七(2)'!B42)</f>
        <v>0</v>
      </c>
      <c r="C42" s="150">
        <f t="shared" si="13"/>
        <v>0</v>
      </c>
      <c r="D42" s="157"/>
      <c r="E42" s="157"/>
      <c r="F42" s="157"/>
      <c r="G42" s="157"/>
      <c r="H42" s="157"/>
      <c r="I42" s="157"/>
      <c r="J42" s="162"/>
      <c r="K42" s="157"/>
      <c r="L42" s="162"/>
      <c r="M42" s="162"/>
      <c r="N42" s="162"/>
      <c r="O42" s="157"/>
      <c r="P42" s="157"/>
      <c r="Q42" s="157"/>
      <c r="R42" s="157"/>
      <c r="S42" s="162"/>
      <c r="T42" s="162"/>
      <c r="U42" s="162"/>
      <c r="V42" s="162"/>
      <c r="W42" s="157"/>
      <c r="X42" s="157"/>
      <c r="Y42" s="157"/>
      <c r="Z42" s="157"/>
      <c r="AA42" s="157"/>
      <c r="AB42" s="157"/>
      <c r="AC42" s="157"/>
      <c r="AD42" s="157"/>
      <c r="AE42" s="157"/>
      <c r="AF42" s="157"/>
      <c r="AG42" s="157"/>
      <c r="AH42" s="157"/>
      <c r="AI42" s="157"/>
      <c r="AJ42" s="157"/>
      <c r="AK42" s="157"/>
      <c r="AL42" s="157"/>
    </row>
    <row r="43" spans="1:38" s="136" customFormat="1" ht="17.25" customHeight="1">
      <c r="A43" s="158" t="s">
        <v>1227</v>
      </c>
      <c r="B43" s="150">
        <f>SUM(C43,'表七(2)'!B43)</f>
        <v>0</v>
      </c>
      <c r="C43" s="150">
        <f t="shared" si="13"/>
        <v>0</v>
      </c>
      <c r="D43" s="157"/>
      <c r="E43" s="157"/>
      <c r="F43" s="157"/>
      <c r="G43" s="157"/>
      <c r="H43" s="157"/>
      <c r="I43" s="157"/>
      <c r="J43" s="162"/>
      <c r="K43" s="157"/>
      <c r="L43" s="162"/>
      <c r="M43" s="162"/>
      <c r="N43" s="162"/>
      <c r="O43" s="157"/>
      <c r="P43" s="157"/>
      <c r="Q43" s="157"/>
      <c r="R43" s="157"/>
      <c r="S43" s="162"/>
      <c r="T43" s="162"/>
      <c r="U43" s="162"/>
      <c r="V43" s="162"/>
      <c r="W43" s="157"/>
      <c r="X43" s="157"/>
      <c r="Y43" s="157"/>
      <c r="Z43" s="157"/>
      <c r="AA43" s="157"/>
      <c r="AB43" s="157"/>
      <c r="AC43" s="157"/>
      <c r="AD43" s="157"/>
      <c r="AE43" s="157"/>
      <c r="AF43" s="157"/>
      <c r="AG43" s="157"/>
      <c r="AH43" s="157"/>
      <c r="AI43" s="157"/>
      <c r="AJ43" s="157"/>
      <c r="AK43" s="157"/>
      <c r="AL43" s="157"/>
    </row>
    <row r="44" spans="1:38" s="136" customFormat="1" ht="17.25" customHeight="1">
      <c r="A44" s="158" t="s">
        <v>1228</v>
      </c>
      <c r="B44" s="150">
        <f>SUM(C44,'表七(2)'!B44)</f>
        <v>0</v>
      </c>
      <c r="C44" s="150">
        <f t="shared" si="13"/>
        <v>0</v>
      </c>
      <c r="D44" s="157"/>
      <c r="E44" s="157"/>
      <c r="F44" s="157"/>
      <c r="G44" s="157"/>
      <c r="H44" s="157"/>
      <c r="I44" s="157"/>
      <c r="J44" s="162"/>
      <c r="K44" s="157"/>
      <c r="L44" s="162"/>
      <c r="M44" s="162"/>
      <c r="N44" s="162"/>
      <c r="O44" s="157"/>
      <c r="P44" s="157"/>
      <c r="Q44" s="157"/>
      <c r="R44" s="157"/>
      <c r="S44" s="162"/>
      <c r="T44" s="162"/>
      <c r="U44" s="162"/>
      <c r="V44" s="162"/>
      <c r="W44" s="157"/>
      <c r="X44" s="157"/>
      <c r="Y44" s="157"/>
      <c r="Z44" s="157"/>
      <c r="AA44" s="157"/>
      <c r="AB44" s="157"/>
      <c r="AC44" s="157"/>
      <c r="AD44" s="157"/>
      <c r="AE44" s="157"/>
      <c r="AF44" s="157"/>
      <c r="AG44" s="157"/>
      <c r="AH44" s="157"/>
      <c r="AI44" s="157"/>
      <c r="AJ44" s="157"/>
      <c r="AK44" s="157"/>
      <c r="AL44" s="157"/>
    </row>
    <row r="45" spans="1:38" s="136" customFormat="1" ht="17.25" customHeight="1">
      <c r="A45" s="158" t="s">
        <v>1229</v>
      </c>
      <c r="B45" s="150">
        <f>SUM(C45,'表七(2)'!B45)</f>
        <v>0</v>
      </c>
      <c r="C45" s="150">
        <f t="shared" si="13"/>
        <v>0</v>
      </c>
      <c r="D45" s="157"/>
      <c r="E45" s="157"/>
      <c r="F45" s="157"/>
      <c r="G45" s="157"/>
      <c r="H45" s="157"/>
      <c r="I45" s="157"/>
      <c r="J45" s="162"/>
      <c r="K45" s="157"/>
      <c r="L45" s="162"/>
      <c r="M45" s="162"/>
      <c r="N45" s="162"/>
      <c r="O45" s="157"/>
      <c r="P45" s="157"/>
      <c r="Q45" s="157"/>
      <c r="R45" s="157"/>
      <c r="S45" s="162"/>
      <c r="T45" s="162"/>
      <c r="U45" s="162"/>
      <c r="V45" s="162"/>
      <c r="W45" s="157"/>
      <c r="X45" s="157"/>
      <c r="Y45" s="157"/>
      <c r="Z45" s="157"/>
      <c r="AA45" s="157"/>
      <c r="AB45" s="157"/>
      <c r="AC45" s="157"/>
      <c r="AD45" s="157"/>
      <c r="AE45" s="157"/>
      <c r="AF45" s="157"/>
      <c r="AG45" s="157"/>
      <c r="AH45" s="157"/>
      <c r="AI45" s="157"/>
      <c r="AJ45" s="157"/>
      <c r="AK45" s="157"/>
      <c r="AL45" s="157"/>
    </row>
    <row r="46" spans="1:38" s="136" customFormat="1" ht="17.25" customHeight="1">
      <c r="A46" s="158" t="s">
        <v>1230</v>
      </c>
      <c r="B46" s="150">
        <f>SUM(C46,'表七(2)'!B46)</f>
        <v>0</v>
      </c>
      <c r="C46" s="150">
        <f t="shared" si="13"/>
        <v>0</v>
      </c>
      <c r="D46" s="157"/>
      <c r="E46" s="157"/>
      <c r="F46" s="157"/>
      <c r="G46" s="157"/>
      <c r="H46" s="157"/>
      <c r="I46" s="157"/>
      <c r="J46" s="162"/>
      <c r="K46" s="157"/>
      <c r="L46" s="162"/>
      <c r="M46" s="162"/>
      <c r="N46" s="162"/>
      <c r="O46" s="157"/>
      <c r="P46" s="157"/>
      <c r="Q46" s="157"/>
      <c r="R46" s="157"/>
      <c r="S46" s="162"/>
      <c r="T46" s="162"/>
      <c r="U46" s="162"/>
      <c r="V46" s="162"/>
      <c r="W46" s="157"/>
      <c r="X46" s="157"/>
      <c r="Y46" s="157"/>
      <c r="Z46" s="157"/>
      <c r="AA46" s="157"/>
      <c r="AB46" s="157"/>
      <c r="AC46" s="157"/>
      <c r="AD46" s="157"/>
      <c r="AE46" s="157"/>
      <c r="AF46" s="157"/>
      <c r="AG46" s="157"/>
      <c r="AH46" s="157"/>
      <c r="AI46" s="157"/>
      <c r="AJ46" s="157"/>
      <c r="AK46" s="157"/>
      <c r="AL46" s="157"/>
    </row>
  </sheetData>
  <sheetProtection/>
  <mergeCells count="5">
    <mergeCell ref="A2:AL2"/>
    <mergeCell ref="A3:AL3"/>
    <mergeCell ref="C4:AL4"/>
    <mergeCell ref="A4:A5"/>
    <mergeCell ref="B4:B5"/>
  </mergeCells>
  <printOptions horizontalCentered="1"/>
  <pageMargins left="0.47" right="0.47" top="0.59" bottom="0.47" header="0.31" footer="0.31"/>
  <pageSetup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may</cp:lastModifiedBy>
  <cp:lastPrinted>2021-10-14T16:56:21Z</cp:lastPrinted>
  <dcterms:created xsi:type="dcterms:W3CDTF">2006-02-14T05:15:00Z</dcterms:created>
  <dcterms:modified xsi:type="dcterms:W3CDTF">2023-10-27T09:13:20Z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